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40-KA\55-Aktuarie\pensionsmyndigheten.se\delningstalssnurra\levereras till webben\v1.09\"/>
    </mc:Choice>
  </mc:AlternateContent>
  <xr:revisionPtr revIDLastSave="0" documentId="13_ncr:1_{0FB3FDBA-0C84-4A36-82C7-F2BC4F21F3DE}" xr6:coauthVersionLast="36" xr6:coauthVersionMax="36" xr10:uidLastSave="{00000000-0000-0000-0000-000000000000}"/>
  <bookViews>
    <workbookView xWindow="50" yWindow="-20" windowWidth="15050" windowHeight="8760" xr2:uid="{00000000-000D-0000-FFFF-FFFF00000000}"/>
  </bookViews>
  <sheets>
    <sheet name="Dtal" sheetId="1" r:id="rId1"/>
    <sheet name="SCB" sheetId="2" r:id="rId2"/>
  </sheets>
  <calcPr calcId="191029"/>
</workbook>
</file>

<file path=xl/calcChain.xml><?xml version="1.0" encoding="utf-8"?>
<calcChain xmlns="http://schemas.openxmlformats.org/spreadsheetml/2006/main">
  <c r="K6" i="1" l="1"/>
  <c r="K17" i="1"/>
  <c r="B110" i="1"/>
  <c r="C110" i="1" s="1"/>
  <c r="B111" i="1"/>
  <c r="B112" i="1"/>
  <c r="B113" i="1"/>
  <c r="C113" i="1" s="1"/>
  <c r="B114" i="1"/>
  <c r="C114" i="1" s="1"/>
  <c r="B115" i="1"/>
  <c r="B116" i="1"/>
  <c r="B117" i="1"/>
  <c r="C117" i="1" s="1"/>
  <c r="B118" i="1"/>
  <c r="C118" i="1" s="1"/>
  <c r="B107" i="1"/>
  <c r="C107" i="1" s="1"/>
  <c r="B108" i="1"/>
  <c r="C108" i="1" s="1"/>
  <c r="B109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C71" i="1" s="1"/>
  <c r="B72" i="1"/>
  <c r="C72" i="1" s="1"/>
  <c r="B73" i="1"/>
  <c r="B74" i="1"/>
  <c r="B75" i="1"/>
  <c r="C75" i="1" s="1"/>
  <c r="B76" i="1"/>
  <c r="C76" i="1" s="1"/>
  <c r="B77" i="1"/>
  <c r="C77" i="1" s="1"/>
  <c r="B78" i="1"/>
  <c r="B79" i="1"/>
  <c r="B80" i="1"/>
  <c r="C80" i="1" s="1"/>
  <c r="B81" i="1"/>
  <c r="B82" i="1"/>
  <c r="B83" i="1"/>
  <c r="C83" i="1" s="1"/>
  <c r="B84" i="1"/>
  <c r="C84" i="1" s="1"/>
  <c r="B85" i="1"/>
  <c r="B86" i="1"/>
  <c r="B87" i="1"/>
  <c r="C87" i="1" s="1"/>
  <c r="B88" i="1"/>
  <c r="C88" i="1" s="1"/>
  <c r="B89" i="1"/>
  <c r="C89" i="1" s="1"/>
  <c r="B90" i="1"/>
  <c r="B91" i="1"/>
  <c r="B92" i="1"/>
  <c r="C92" i="1" s="1"/>
  <c r="B93" i="1"/>
  <c r="B94" i="1"/>
  <c r="B95" i="1"/>
  <c r="C95" i="1" s="1"/>
  <c r="B96" i="1"/>
  <c r="C96" i="1" s="1"/>
  <c r="B97" i="1"/>
  <c r="B98" i="1"/>
  <c r="B99" i="1"/>
  <c r="C99" i="1" s="1"/>
  <c r="B100" i="1"/>
  <c r="C100" i="1" s="1"/>
  <c r="B101" i="1"/>
  <c r="C101" i="1" s="1"/>
  <c r="B102" i="1"/>
  <c r="B103" i="1"/>
  <c r="B104" i="1"/>
  <c r="C104" i="1" s="1"/>
  <c r="B105" i="1"/>
  <c r="B106" i="1"/>
  <c r="B119" i="1"/>
  <c r="C119" i="1" s="1"/>
  <c r="B120" i="1"/>
  <c r="C120" i="1" s="1"/>
  <c r="B121" i="1"/>
  <c r="B122" i="1"/>
  <c r="C122" i="1" s="1"/>
  <c r="B123" i="1"/>
  <c r="C123" i="1" s="1"/>
  <c r="B124" i="1"/>
  <c r="C124" i="1" s="1"/>
  <c r="B125" i="1"/>
  <c r="C125" i="1" s="1"/>
  <c r="E124" i="1" s="1"/>
  <c r="F124" i="1" s="1"/>
  <c r="B126" i="1"/>
  <c r="C126" i="1" s="1"/>
  <c r="B127" i="1"/>
  <c r="B7" i="1"/>
  <c r="C127" i="1"/>
  <c r="E126" i="1"/>
  <c r="F126" i="1" s="1"/>
  <c r="C121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8" i="1"/>
  <c r="G8" i="1"/>
  <c r="E7" i="1"/>
  <c r="G7" i="1"/>
  <c r="E127" i="1"/>
  <c r="F127" i="1"/>
  <c r="G19" i="1"/>
  <c r="E19" i="1"/>
  <c r="F23" i="1"/>
  <c r="F21" i="1"/>
  <c r="C69" i="1"/>
  <c r="C70" i="1"/>
  <c r="C73" i="1"/>
  <c r="C74" i="1"/>
  <c r="C78" i="1"/>
  <c r="C79" i="1"/>
  <c r="C81" i="1"/>
  <c r="C82" i="1"/>
  <c r="C85" i="1"/>
  <c r="C86" i="1"/>
  <c r="C90" i="1"/>
  <c r="C91" i="1"/>
  <c r="C93" i="1"/>
  <c r="C94" i="1"/>
  <c r="C97" i="1"/>
  <c r="C98" i="1"/>
  <c r="C102" i="1"/>
  <c r="C103" i="1"/>
  <c r="C105" i="1"/>
  <c r="C106" i="1"/>
  <c r="C109" i="1"/>
  <c r="C111" i="1"/>
  <c r="C112" i="1"/>
  <c r="C115" i="1"/>
  <c r="C116" i="1"/>
  <c r="E125" i="1" l="1"/>
  <c r="F125" i="1" s="1"/>
  <c r="E117" i="1"/>
  <c r="F117" i="1" s="1"/>
  <c r="G117" i="1" s="1"/>
  <c r="H117" i="1" s="1"/>
  <c r="E115" i="1"/>
  <c r="F115" i="1" s="1"/>
  <c r="G115" i="1" s="1"/>
  <c r="H115" i="1" s="1"/>
  <c r="E114" i="1"/>
  <c r="F114" i="1" s="1"/>
  <c r="G114" i="1" s="1"/>
  <c r="H114" i="1" s="1"/>
  <c r="E101" i="1"/>
  <c r="F101" i="1" s="1"/>
  <c r="G101" i="1" s="1"/>
  <c r="H101" i="1" s="1"/>
  <c r="E86" i="1"/>
  <c r="F86" i="1" s="1"/>
  <c r="G86" i="1" s="1"/>
  <c r="H86" i="1" s="1"/>
  <c r="E100" i="1"/>
  <c r="F100" i="1" s="1"/>
  <c r="G100" i="1" s="1"/>
  <c r="H100" i="1" s="1"/>
  <c r="E121" i="1"/>
  <c r="F121" i="1" s="1"/>
  <c r="E116" i="1"/>
  <c r="F116" i="1" s="1"/>
  <c r="G116" i="1" s="1"/>
  <c r="H116" i="1" s="1"/>
  <c r="E96" i="1"/>
  <c r="F96" i="1" s="1"/>
  <c r="G96" i="1" s="1"/>
  <c r="H96" i="1" s="1"/>
  <c r="E77" i="1"/>
  <c r="F77" i="1" s="1"/>
  <c r="G77" i="1" s="1"/>
  <c r="H77" i="1" s="1"/>
  <c r="E120" i="1"/>
  <c r="F120" i="1" s="1"/>
  <c r="E113" i="1"/>
  <c r="F113" i="1" s="1"/>
  <c r="G113" i="1" s="1"/>
  <c r="H113" i="1" s="1"/>
  <c r="E81" i="1"/>
  <c r="F81" i="1" s="1"/>
  <c r="G81" i="1" s="1"/>
  <c r="H81" i="1" s="1"/>
  <c r="E95" i="1"/>
  <c r="F95" i="1" s="1"/>
  <c r="G95" i="1" s="1"/>
  <c r="H95" i="1" s="1"/>
  <c r="E93" i="1"/>
  <c r="F93" i="1" s="1"/>
  <c r="G93" i="1" s="1"/>
  <c r="H93" i="1" s="1"/>
  <c r="E123" i="1"/>
  <c r="F123" i="1" s="1"/>
  <c r="E99" i="1"/>
  <c r="F99" i="1" s="1"/>
  <c r="G99" i="1" s="1"/>
  <c r="H99" i="1" s="1"/>
  <c r="E94" i="1"/>
  <c r="F94" i="1" s="1"/>
  <c r="G94" i="1" s="1"/>
  <c r="H94" i="1" s="1"/>
  <c r="E90" i="1"/>
  <c r="F90" i="1" s="1"/>
  <c r="G90" i="1" s="1"/>
  <c r="H90" i="1" s="1"/>
  <c r="E91" i="1"/>
  <c r="F91" i="1" s="1"/>
  <c r="G91" i="1" s="1"/>
  <c r="H91" i="1" s="1"/>
  <c r="E104" i="1"/>
  <c r="F104" i="1" s="1"/>
  <c r="G104" i="1" s="1"/>
  <c r="H104" i="1" s="1"/>
  <c r="E75" i="1"/>
  <c r="F75" i="1" s="1"/>
  <c r="G75" i="1" s="1"/>
  <c r="H75" i="1" s="1"/>
  <c r="E80" i="1"/>
  <c r="F80" i="1" s="1"/>
  <c r="G80" i="1" s="1"/>
  <c r="H80" i="1" s="1"/>
  <c r="E74" i="1"/>
  <c r="F74" i="1" s="1"/>
  <c r="G74" i="1" s="1"/>
  <c r="H74" i="1" s="1"/>
  <c r="E119" i="1"/>
  <c r="F119" i="1" s="1"/>
  <c r="E71" i="1"/>
  <c r="F71" i="1" s="1"/>
  <c r="G71" i="1" s="1"/>
  <c r="H71" i="1" s="1"/>
  <c r="E72" i="1"/>
  <c r="F72" i="1" s="1"/>
  <c r="G72" i="1" s="1"/>
  <c r="H72" i="1" s="1"/>
  <c r="E118" i="1"/>
  <c r="F118" i="1" s="1"/>
  <c r="E70" i="1"/>
  <c r="F70" i="1" s="1"/>
  <c r="G70" i="1" s="1"/>
  <c r="H70" i="1" s="1"/>
  <c r="E68" i="1"/>
  <c r="F68" i="1" s="1"/>
  <c r="G68" i="1" s="1"/>
  <c r="H68" i="1" s="1"/>
  <c r="I68" i="1" s="1"/>
  <c r="E112" i="1"/>
  <c r="F112" i="1" s="1"/>
  <c r="G112" i="1" s="1"/>
  <c r="H112" i="1" s="1"/>
  <c r="E111" i="1"/>
  <c r="F111" i="1" s="1"/>
  <c r="G111" i="1" s="1"/>
  <c r="H111" i="1" s="1"/>
  <c r="E110" i="1"/>
  <c r="F110" i="1" s="1"/>
  <c r="G110" i="1" s="1"/>
  <c r="H110" i="1" s="1"/>
  <c r="E92" i="1"/>
  <c r="F92" i="1" s="1"/>
  <c r="G92" i="1" s="1"/>
  <c r="H92" i="1" s="1"/>
  <c r="E69" i="1"/>
  <c r="F69" i="1" s="1"/>
  <c r="G69" i="1" s="1"/>
  <c r="H69" i="1" s="1"/>
  <c r="I69" i="1" s="1"/>
  <c r="L22" i="1" s="1"/>
  <c r="E122" i="1"/>
  <c r="F122" i="1" s="1"/>
  <c r="E89" i="1"/>
  <c r="F89" i="1" s="1"/>
  <c r="G89" i="1" s="1"/>
  <c r="H89" i="1" s="1"/>
  <c r="E102" i="1"/>
  <c r="F102" i="1" s="1"/>
  <c r="G102" i="1" s="1"/>
  <c r="H102" i="1" s="1"/>
  <c r="E103" i="1"/>
  <c r="F103" i="1" s="1"/>
  <c r="G103" i="1" s="1"/>
  <c r="H103" i="1" s="1"/>
  <c r="E78" i="1"/>
  <c r="F78" i="1" s="1"/>
  <c r="G78" i="1" s="1"/>
  <c r="H78" i="1" s="1"/>
  <c r="E79" i="1"/>
  <c r="F79" i="1" s="1"/>
  <c r="G79" i="1" s="1"/>
  <c r="H79" i="1" s="1"/>
  <c r="E108" i="1"/>
  <c r="F108" i="1" s="1"/>
  <c r="G108" i="1" s="1"/>
  <c r="H108" i="1" s="1"/>
  <c r="E109" i="1"/>
  <c r="F109" i="1" s="1"/>
  <c r="G109" i="1" s="1"/>
  <c r="H109" i="1" s="1"/>
  <c r="E88" i="1"/>
  <c r="F88" i="1" s="1"/>
  <c r="G88" i="1" s="1"/>
  <c r="H88" i="1" s="1"/>
  <c r="E87" i="1"/>
  <c r="F87" i="1" s="1"/>
  <c r="G87" i="1" s="1"/>
  <c r="H87" i="1" s="1"/>
  <c r="E98" i="1"/>
  <c r="F98" i="1" s="1"/>
  <c r="G98" i="1" s="1"/>
  <c r="H98" i="1" s="1"/>
  <c r="E76" i="1"/>
  <c r="F76" i="1" s="1"/>
  <c r="G76" i="1" s="1"/>
  <c r="H76" i="1" s="1"/>
  <c r="E83" i="1"/>
  <c r="F83" i="1" s="1"/>
  <c r="G83" i="1" s="1"/>
  <c r="H83" i="1" s="1"/>
  <c r="E82" i="1"/>
  <c r="F82" i="1" s="1"/>
  <c r="G82" i="1" s="1"/>
  <c r="H82" i="1" s="1"/>
  <c r="E105" i="1"/>
  <c r="F105" i="1" s="1"/>
  <c r="G105" i="1" s="1"/>
  <c r="H105" i="1" s="1"/>
  <c r="E84" i="1"/>
  <c r="F84" i="1" s="1"/>
  <c r="G84" i="1" s="1"/>
  <c r="H84" i="1" s="1"/>
  <c r="E107" i="1"/>
  <c r="F107" i="1" s="1"/>
  <c r="G107" i="1" s="1"/>
  <c r="H107" i="1" s="1"/>
  <c r="E106" i="1"/>
  <c r="F106" i="1" s="1"/>
  <c r="G106" i="1" s="1"/>
  <c r="H106" i="1" s="1"/>
  <c r="E97" i="1"/>
  <c r="F97" i="1" s="1"/>
  <c r="G97" i="1" s="1"/>
  <c r="H97" i="1" s="1"/>
  <c r="E85" i="1"/>
  <c r="F85" i="1" s="1"/>
  <c r="G85" i="1" s="1"/>
  <c r="H85" i="1" s="1"/>
  <c r="E73" i="1"/>
  <c r="F73" i="1" s="1"/>
  <c r="G73" i="1" s="1"/>
  <c r="H73" i="1" s="1"/>
  <c r="I70" i="1" l="1"/>
  <c r="I71" i="1" s="1"/>
  <c r="I72" i="1" s="1"/>
  <c r="L13" i="1" l="1"/>
  <c r="L25" i="1"/>
  <c r="I73" i="1"/>
  <c r="L12" i="1"/>
  <c r="L24" i="1"/>
  <c r="L11" i="1"/>
  <c r="L23" i="1"/>
  <c r="L14" i="1" l="1"/>
  <c r="L26" i="1"/>
  <c r="I74" i="1"/>
  <c r="L15" i="1" l="1"/>
  <c r="L27" i="1"/>
  <c r="I75" i="1"/>
  <c r="L28" i="1" l="1"/>
  <c r="I76" i="1"/>
  <c r="L29" i="1" l="1"/>
  <c r="I77" i="1"/>
  <c r="L30" i="1" l="1"/>
  <c r="I78" i="1"/>
  <c r="L31" i="1" l="1"/>
  <c r="I79" i="1"/>
  <c r="L32" i="1" l="1"/>
  <c r="I80" i="1"/>
  <c r="L33" i="1" l="1"/>
  <c r="I81" i="1"/>
  <c r="L34" i="1" l="1"/>
  <c r="I82" i="1"/>
  <c r="L35" i="1" l="1"/>
  <c r="I83" i="1"/>
  <c r="L36" i="1" l="1"/>
  <c r="I84" i="1"/>
  <c r="L37" i="1" l="1"/>
  <c r="I85" i="1"/>
  <c r="L38" i="1" l="1"/>
  <c r="I86" i="1"/>
  <c r="L39" i="1" l="1"/>
  <c r="I87" i="1"/>
  <c r="L40" i="1" l="1"/>
  <c r="I88" i="1"/>
  <c r="L41" i="1" l="1"/>
  <c r="I89" i="1"/>
  <c r="L42" i="1" l="1"/>
  <c r="I90" i="1"/>
  <c r="L43" i="1" l="1"/>
  <c r="I91" i="1"/>
  <c r="L44" i="1" l="1"/>
  <c r="I92" i="1"/>
  <c r="L45" i="1" l="1"/>
  <c r="I93" i="1"/>
  <c r="L46" i="1" l="1"/>
  <c r="I94" i="1"/>
  <c r="L47" i="1" l="1"/>
  <c r="I95" i="1"/>
  <c r="L48" i="1" l="1"/>
  <c r="I96" i="1"/>
  <c r="L49" i="1" l="1"/>
  <c r="I97" i="1"/>
  <c r="L50" i="1" l="1"/>
  <c r="I98" i="1"/>
  <c r="L51" i="1" l="1"/>
  <c r="I99" i="1"/>
  <c r="L52" i="1" l="1"/>
  <c r="I100" i="1"/>
  <c r="L53" i="1" l="1"/>
  <c r="I101" i="1"/>
  <c r="L54" i="1" l="1"/>
  <c r="I102" i="1"/>
  <c r="L55" i="1" l="1"/>
  <c r="I103" i="1"/>
  <c r="L56" i="1" l="1"/>
  <c r="I104" i="1"/>
  <c r="L57" i="1" l="1"/>
  <c r="I105" i="1"/>
  <c r="L58" i="1" l="1"/>
  <c r="I106" i="1"/>
  <c r="L59" i="1" l="1"/>
  <c r="I107" i="1"/>
  <c r="L60" i="1" l="1"/>
  <c r="I108" i="1"/>
  <c r="L61" i="1" l="1"/>
  <c r="I109" i="1"/>
  <c r="L62" i="1" l="1"/>
  <c r="I110" i="1"/>
  <c r="L63" i="1" l="1"/>
  <c r="I111" i="1"/>
  <c r="L64" i="1" l="1"/>
  <c r="I112" i="1"/>
  <c r="L65" i="1" l="1"/>
  <c r="I113" i="1"/>
  <c r="L66" i="1" l="1"/>
  <c r="I114" i="1"/>
  <c r="L67" i="1" l="1"/>
  <c r="I115" i="1"/>
  <c r="L68" i="1" l="1"/>
  <c r="I116" i="1"/>
  <c r="L69" i="1" l="1"/>
  <c r="I117" i="1"/>
  <c r="L70" i="1" s="1"/>
</calcChain>
</file>

<file path=xl/sharedStrings.xml><?xml version="1.0" encoding="utf-8"?>
<sst xmlns="http://schemas.openxmlformats.org/spreadsheetml/2006/main" count="91" uniqueCount="82">
  <si>
    <t>SCB livslängdstabell för män+kvinnor</t>
  </si>
  <si>
    <t>åren</t>
  </si>
  <si>
    <t>PRELIMINÄRA DELNINGSTAL FÖR</t>
  </si>
  <si>
    <t>Ålder</t>
  </si>
  <si>
    <t>Kvar=Ln</t>
  </si>
  <si>
    <t xml:space="preserve"> FÖDELSEÅRGÅNG</t>
  </si>
  <si>
    <t>Pension fr.o.m. den månad</t>
  </si>
  <si>
    <t>Delningstal</t>
  </si>
  <si>
    <t>personen fyller</t>
  </si>
  <si>
    <t>62 år</t>
  </si>
  <si>
    <t>63 år</t>
  </si>
  <si>
    <t>64 år</t>
  </si>
  <si>
    <t>65 år</t>
  </si>
  <si>
    <t xml:space="preserve">DEFINITIVA DELNINGSTAL FÖR </t>
  </si>
  <si>
    <t>FÖDELSEÅRGÅNG</t>
  </si>
  <si>
    <t>A=</t>
  </si>
  <si>
    <t>B=</t>
  </si>
  <si>
    <t>(A-B/12)/12=</t>
  </si>
  <si>
    <t>(A+0,016*B/12)/12=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</si>
  <si>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</si>
  <si>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</si>
  <si>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</si>
  <si>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</si>
  <si>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</si>
  <si>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</si>
  <si>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</si>
  <si>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</si>
  <si>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</si>
  <si>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</si>
  <si>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</si>
  <si>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</si>
  <si>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</si>
  <si>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</si>
  <si>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</si>
  <si>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Summa</t>
  </si>
  <si>
    <t>Ln*1,016^(61-n)</t>
  </si>
  <si>
    <t>från n+1</t>
  </si>
  <si>
    <t>Sn</t>
  </si>
  <si>
    <t>Dn</t>
  </si>
  <si>
    <t>Antal döda</t>
  </si>
  <si>
    <t>Kvarlevande av</t>
  </si>
  <si>
    <t>Återstående</t>
  </si>
  <si>
    <t>Risktid</t>
  </si>
  <si>
    <t>totalt</t>
  </si>
  <si>
    <t>därav efter födelsedagen</t>
  </si>
  <si>
    <t>Dödsrisker</t>
  </si>
  <si>
    <t>100 000 levande födda</t>
  </si>
  <si>
    <t>medellivslängd</t>
  </si>
  <si>
    <t>X</t>
  </si>
  <si>
    <t>Livslängdstabell år t-5 -- t-1, båda könen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</si>
  <si>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</si>
  <si>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</si>
  <si>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</si>
  <si>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</si>
  <si>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</si>
  <si>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</si>
  <si>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</si>
  <si>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</si>
  <si>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</si>
  <si>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</si>
  <si>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</si>
  <si>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</si>
  <si>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</si>
  <si>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</si>
  <si>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</si>
  <si>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</si>
  <si>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</si>
  <si>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</si>
  <si>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</si>
  <si>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100 år</t>
  </si>
  <si>
    <t>101 år</t>
  </si>
  <si>
    <t>102 år</t>
  </si>
  <si>
    <t>103 år</t>
  </si>
  <si>
    <t>104 år</t>
  </si>
  <si>
    <t>105 år</t>
  </si>
  <si>
    <t>106 år</t>
  </si>
  <si>
    <t>107 år</t>
  </si>
  <si>
    <t>108 år</t>
  </si>
  <si>
    <t>109 år</t>
  </si>
  <si>
    <t>110 år</t>
  </si>
  <si>
    <t>A. Bilaga Beräkningsfaktorer | Pensionsmyndigheten</t>
  </si>
  <si>
    <t>För detaljer om beräkningen se avsnittet "Delningstal i inkomstpensionen" i Orange rapport:'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</si>
</sst>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0"/>
  </numFmts>
  <fonts count="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Border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>
      <protection locked="0"/>
    </xf>
    <xf numFmtId="2" fontId="0" fillId="0" borderId="0" xfId="0" applyNumberFormat="1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3" fontId="1" fillId="0" borderId="0" xfId="0" applyNumberFormat="1" applyFont="1"/>
    <xf numFmtId="0" fontId="3" fillId="3" borderId="0" xfId="0" applyFont="1" applyFill="1" applyAlignment="1">
      <alignment horizontal="right"/>
    </xf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0" fontId="1" fillId="5" borderId="0" xfId="0" applyFont="1" applyFill="1"/>
    <xf numFmtId="165" fontId="0" fillId="0" borderId="0" xfId="0" applyNumberFormat="1"/>
    <xf numFmtId="165" fontId="0" fillId="3" borderId="0" xfId="0" applyNumberFormat="1" applyFill="1"/>
    <xf numFmtId="165" fontId="4" fillId="3" borderId="0" xfId="0" applyNumberFormat="1" applyFont="1" applyFill="1"/>
    <xf numFmtId="165" fontId="3" fillId="4" borderId="0" xfId="0" applyNumberFormat="1" applyFont="1" applyFill="1"/>
    <xf numFmtId="165" fontId="1" fillId="5" borderId="0" xfId="0" applyNumberFormat="1" applyFont="1" applyFill="1"/>
    <xf numFmtId="165" fontId="1" fillId="0" borderId="0" xfId="0" applyNumberFormat="1" applyFont="1"/>
    <xf numFmtId="0" fontId="1" fillId="6" borderId="0" xfId="0" applyFont="1" applyFill="1"/>
    <xf numFmtId="2" fontId="1" fillId="6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2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1" fontId="0" fillId="0" borderId="0" xfId="0" applyNumberFormat="1"/>
    <xf numFmtId="1" fontId="6" fillId="0" borderId="0" xfId="1" applyNumberFormat="1" applyFill="1" applyAlignment="1" applyProtection="1"/>
    <xf numFmtId="2" fontId="6" fillId="0" borderId="0" xfId="1" applyNumberFormat="1" applyFill="1" applyAlignment="1" applyProtection="1"/>
    <xf numFmtId="0" fontId="0" fillId="0" borderId="0" xfId="0" applyFill="1"/>
    <xf numFmtId="0" fontId="8" fillId="0" borderId="0" xfId="2" applyFill="1"/>
    <xf numFmtId="0" fontId="7" fillId="0" borderId="0" xfId="0" applyFont="1" applyFill="1"/>
  </cellXfs>
  <cellStyles count="3">
    <cellStyle name="Hyperlänk" xfId="2" builtinId="8"/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/publikationer/orange-rapport-2023/a-berakningsfaktor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9"/>
  <sheetViews>
    <sheetView tabSelected="1" workbookViewId="0">
      <selection activeCell="B2" sqref="B2"/>
    </sheetView>
  </sheetViews>
  <sheetFormatPr defaultRowHeight="12.5" x14ac:dyDescent="0.25"/>
  <cols>
    <col min="3" max="3" width="16" customWidth="1"/>
    <col min="6" max="6" width="15.7265625" style="15" bestFit="1" customWidth="1"/>
  </cols>
  <sheetData>
    <row r="1" spans="1:12" s="32" customFormat="1" ht="12.5" customHeight="1" x14ac:dyDescent="0.25">
      <c r="B1" s="34" t="s">
        <v>81</v>
      </c>
    </row>
    <row r="2" spans="1:12" s="32" customFormat="1" ht="12.75" customHeight="1" x14ac:dyDescent="0.25">
      <c r="B2" s="33" t="s">
        <v>80</v>
      </c>
    </row>
    <row r="3" spans="1:12" s="32" customFormat="1" ht="12.75" customHeight="1" x14ac:dyDescent="0.25">
      <c r="B3" s="33"/>
    </row>
    <row r="4" spans="1:12" x14ac:dyDescent="0.25">
      <c r="A4" t="s">
        <v>0</v>
      </c>
    </row>
    <row r="5" spans="1:12" x14ac:dyDescent="0.25">
      <c r="A5" t="s">
        <v>1</v>
      </c>
      <c r="B5" s="1">
        <v>2019</v>
      </c>
      <c r="C5" s="1">
        <v>2023</v>
      </c>
      <c r="I5" t="s">
        <v>2</v>
      </c>
    </row>
    <row r="6" spans="1:12" ht="13" x14ac:dyDescent="0.3">
      <c r="A6" t="s">
        <v>3</v>
      </c>
      <c r="B6" s="13" t="s">
        <v>4</v>
      </c>
      <c r="D6" s="7" t="s">
        <v>48</v>
      </c>
      <c r="E6" s="8"/>
      <c r="F6" s="16"/>
      <c r="G6" s="8"/>
      <c r="I6" t="s">
        <v>5</v>
      </c>
      <c r="K6" s="23">
        <f>C5-61</f>
        <v>1962</v>
      </c>
    </row>
    <row r="7" spans="1:12" ht="13" x14ac:dyDescent="0.3">
      <c r="A7">
        <v>0</v>
      </c>
      <c r="B7" s="6">
        <f>SCB!F5</f>
        <v>100000</v>
      </c>
      <c r="D7" s="9">
        <v>0</v>
      </c>
      <c r="E7" s="11">
        <f>1.016^(-D7/12)</f>
        <v>1</v>
      </c>
      <c r="F7" s="16"/>
      <c r="G7" s="11">
        <f>+D7*E7</f>
        <v>0</v>
      </c>
    </row>
    <row r="8" spans="1:12" ht="13" x14ac:dyDescent="0.3">
      <c r="A8">
        <v>1</v>
      </c>
      <c r="B8" s="6">
        <f>SCB!F6</f>
        <v>99789</v>
      </c>
      <c r="D8" s="9">
        <v>1</v>
      </c>
      <c r="E8" s="11">
        <f t="shared" ref="E8:E18" si="0">1.016^(-D8/12)</f>
        <v>0.99867809539028463</v>
      </c>
      <c r="F8" s="16"/>
      <c r="G8" s="11">
        <f>+D8*E8</f>
        <v>0.99867809539028463</v>
      </c>
      <c r="I8" t="s">
        <v>6</v>
      </c>
      <c r="L8" t="s">
        <v>7</v>
      </c>
    </row>
    <row r="9" spans="1:12" ht="13" x14ac:dyDescent="0.3">
      <c r="A9">
        <v>2</v>
      </c>
      <c r="B9" s="6">
        <f>SCB!F7</f>
        <v>99771</v>
      </c>
      <c r="D9" s="9">
        <v>2</v>
      </c>
      <c r="E9" s="11">
        <f t="shared" si="0"/>
        <v>0.99735793821236662</v>
      </c>
      <c r="F9" s="16"/>
      <c r="G9" s="11">
        <f t="shared" ref="G9:G18" si="1">+D9*E9</f>
        <v>1.9947158764247332</v>
      </c>
      <c r="I9" t="s">
        <v>8</v>
      </c>
    </row>
    <row r="10" spans="1:12" ht="13" x14ac:dyDescent="0.3">
      <c r="A10">
        <v>3</v>
      </c>
      <c r="B10" s="6">
        <f>SCB!F8</f>
        <v>99763</v>
      </c>
      <c r="D10" s="9">
        <v>3</v>
      </c>
      <c r="E10" s="11">
        <f t="shared" si="0"/>
        <v>0.99603952615630731</v>
      </c>
      <c r="F10" s="16"/>
      <c r="G10" s="11">
        <f t="shared" si="1"/>
        <v>2.9881185784689217</v>
      </c>
      <c r="J10" s="21"/>
      <c r="K10" s="21"/>
      <c r="L10" s="22"/>
    </row>
    <row r="11" spans="1:12" ht="13" x14ac:dyDescent="0.3">
      <c r="A11">
        <v>4</v>
      </c>
      <c r="B11" s="6">
        <f>SCB!F9</f>
        <v>99753</v>
      </c>
      <c r="D11" s="9">
        <v>4</v>
      </c>
      <c r="E11" s="11">
        <f t="shared" si="0"/>
        <v>0.99472285691522255</v>
      </c>
      <c r="F11" s="16"/>
      <c r="G11" s="11">
        <f t="shared" si="1"/>
        <v>3.9788914276608902</v>
      </c>
      <c r="J11" s="21" t="s">
        <v>10</v>
      </c>
      <c r="K11" s="21"/>
      <c r="L11" s="22">
        <f t="shared" ref="L11:L13" si="2">+I70</f>
        <v>18.45</v>
      </c>
    </row>
    <row r="12" spans="1:12" ht="13" x14ac:dyDescent="0.3">
      <c r="A12">
        <v>5</v>
      </c>
      <c r="B12" s="6">
        <f>SCB!F10</f>
        <v>99742</v>
      </c>
      <c r="D12" s="9">
        <v>5</v>
      </c>
      <c r="E12" s="11">
        <f t="shared" si="0"/>
        <v>0.99340792818527723</v>
      </c>
      <c r="F12" s="16"/>
      <c r="G12" s="11">
        <f t="shared" si="1"/>
        <v>4.9670396409263864</v>
      </c>
      <c r="J12" s="21" t="s">
        <v>11</v>
      </c>
      <c r="K12" s="21"/>
      <c r="L12" s="22">
        <f t="shared" si="2"/>
        <v>17.86</v>
      </c>
    </row>
    <row r="13" spans="1:12" ht="13" x14ac:dyDescent="0.3">
      <c r="A13">
        <v>6</v>
      </c>
      <c r="B13" s="6">
        <f>SCB!F11</f>
        <v>99736</v>
      </c>
      <c r="D13" s="9">
        <v>6</v>
      </c>
      <c r="E13" s="11">
        <f t="shared" si="0"/>
        <v>0.99209473766568124</v>
      </c>
      <c r="F13" s="16"/>
      <c r="G13" s="11">
        <f t="shared" si="1"/>
        <v>5.9525684259940874</v>
      </c>
      <c r="J13" s="21" t="s">
        <v>12</v>
      </c>
      <c r="K13" s="21"/>
      <c r="L13" s="22">
        <f t="shared" si="2"/>
        <v>17.260000000000002</v>
      </c>
    </row>
    <row r="14" spans="1:12" ht="13" x14ac:dyDescent="0.3">
      <c r="A14">
        <v>7</v>
      </c>
      <c r="B14" s="6">
        <f>SCB!F12</f>
        <v>99730</v>
      </c>
      <c r="D14" s="9">
        <v>7</v>
      </c>
      <c r="E14" s="11">
        <f t="shared" si="0"/>
        <v>0.99078328305868657</v>
      </c>
      <c r="F14" s="16"/>
      <c r="G14" s="11">
        <f t="shared" si="1"/>
        <v>6.9354829814108063</v>
      </c>
      <c r="J14" s="21" t="s">
        <v>19</v>
      </c>
      <c r="K14" s="21"/>
      <c r="L14" s="22">
        <f t="shared" ref="L14" si="3">+I73</f>
        <v>16.670000000000002</v>
      </c>
    </row>
    <row r="15" spans="1:12" ht="13" x14ac:dyDescent="0.3">
      <c r="A15">
        <v>8</v>
      </c>
      <c r="B15" s="6">
        <f>SCB!F13</f>
        <v>99724</v>
      </c>
      <c r="D15" s="9">
        <v>8</v>
      </c>
      <c r="E15" s="11">
        <f t="shared" si="0"/>
        <v>0.98947356206958248</v>
      </c>
      <c r="F15" s="16"/>
      <c r="G15" s="11">
        <f t="shared" si="1"/>
        <v>7.9157884965566598</v>
      </c>
      <c r="J15" s="21" t="s">
        <v>20</v>
      </c>
      <c r="K15" s="21"/>
      <c r="L15" s="22">
        <f t="shared" ref="L15" si="4">+I74</f>
        <v>16.079999999999998</v>
      </c>
    </row>
    <row r="16" spans="1:12" ht="13" x14ac:dyDescent="0.3">
      <c r="A16">
        <v>9</v>
      </c>
      <c r="B16" s="6">
        <f>SCB!F14</f>
        <v>99719</v>
      </c>
      <c r="D16" s="9">
        <v>9</v>
      </c>
      <c r="E16" s="11">
        <f t="shared" si="0"/>
        <v>0.98816557240669112</v>
      </c>
      <c r="F16" s="16"/>
      <c r="G16" s="11">
        <f t="shared" si="1"/>
        <v>8.8934901516602203</v>
      </c>
    </row>
    <row r="17" spans="1:16" ht="13" x14ac:dyDescent="0.3">
      <c r="A17">
        <v>10</v>
      </c>
      <c r="B17" s="6">
        <f>SCB!F15</f>
        <v>99714</v>
      </c>
      <c r="D17" s="9">
        <v>10</v>
      </c>
      <c r="E17" s="11">
        <f t="shared" si="0"/>
        <v>0.98685931178136499</v>
      </c>
      <c r="F17" s="16"/>
      <c r="G17" s="11">
        <f t="shared" si="1"/>
        <v>9.8685931178136492</v>
      </c>
      <c r="I17" t="s">
        <v>13</v>
      </c>
      <c r="K17" s="23">
        <f>C5-64</f>
        <v>1959</v>
      </c>
    </row>
    <row r="18" spans="1:16" ht="13" x14ac:dyDescent="0.3">
      <c r="A18">
        <v>11</v>
      </c>
      <c r="B18" s="6">
        <f>SCB!F16</f>
        <v>99708</v>
      </c>
      <c r="D18" s="9">
        <v>11</v>
      </c>
      <c r="E18" s="11">
        <f t="shared" si="0"/>
        <v>0.98555477790798052</v>
      </c>
      <c r="F18" s="16"/>
      <c r="G18" s="11">
        <f t="shared" si="1"/>
        <v>10.841102556987785</v>
      </c>
      <c r="I18" t="s">
        <v>14</v>
      </c>
    </row>
    <row r="19" spans="1:16" ht="13" x14ac:dyDescent="0.3">
      <c r="A19">
        <v>12</v>
      </c>
      <c r="B19" s="6">
        <f>SCB!F17</f>
        <v>99700</v>
      </c>
      <c r="D19" s="10" t="s">
        <v>15</v>
      </c>
      <c r="E19" s="12">
        <f>SUM(E7:E18)</f>
        <v>11.913137589749445</v>
      </c>
      <c r="F19" s="17" t="s">
        <v>16</v>
      </c>
      <c r="G19" s="12">
        <f>SUM(G7:G18)</f>
        <v>65.334469349294409</v>
      </c>
      <c r="L19" t="s">
        <v>7</v>
      </c>
    </row>
    <row r="20" spans="1:16" ht="13" x14ac:dyDescent="0.3">
      <c r="A20">
        <v>13</v>
      </c>
      <c r="B20" s="6">
        <f>SCB!F18</f>
        <v>99693</v>
      </c>
      <c r="I20" t="s">
        <v>6</v>
      </c>
    </row>
    <row r="21" spans="1:16" ht="13" x14ac:dyDescent="0.3">
      <c r="A21">
        <v>14</v>
      </c>
      <c r="B21" s="6">
        <f>SCB!F19</f>
        <v>99684</v>
      </c>
      <c r="D21" t="s">
        <v>17</v>
      </c>
      <c r="F21" s="18">
        <f>(E19-G19/12)/12</f>
        <v>0.53904987310902031</v>
      </c>
      <c r="I21" t="s">
        <v>8</v>
      </c>
      <c r="N21" s="3"/>
      <c r="O21" s="3"/>
      <c r="P21" s="3"/>
    </row>
    <row r="22" spans="1:16" ht="13" x14ac:dyDescent="0.3">
      <c r="A22">
        <v>15</v>
      </c>
      <c r="B22" s="6">
        <f>SCB!F20</f>
        <v>99672</v>
      </c>
      <c r="J22" s="21" t="s">
        <v>9</v>
      </c>
      <c r="K22" s="21"/>
      <c r="L22" s="22">
        <f t="shared" ref="L22:L70" si="5">+I69</f>
        <v>19.04</v>
      </c>
    </row>
    <row r="23" spans="1:16" ht="13" x14ac:dyDescent="0.3">
      <c r="A23">
        <v>16</v>
      </c>
      <c r="B23" s="6">
        <f>SCB!F21</f>
        <v>99657</v>
      </c>
      <c r="D23" t="s">
        <v>18</v>
      </c>
      <c r="F23" s="18">
        <f>(E19+0.016*G19/12)/12</f>
        <v>1.0000208512957087</v>
      </c>
      <c r="J23" s="21" t="s">
        <v>10</v>
      </c>
      <c r="K23" s="21"/>
      <c r="L23" s="22">
        <f t="shared" si="5"/>
        <v>18.45</v>
      </c>
    </row>
    <row r="24" spans="1:16" ht="13" x14ac:dyDescent="0.3">
      <c r="A24">
        <v>17</v>
      </c>
      <c r="B24" s="6">
        <f>SCB!F22</f>
        <v>99640</v>
      </c>
      <c r="J24" s="21" t="s">
        <v>11</v>
      </c>
      <c r="K24" s="21"/>
      <c r="L24" s="22">
        <f t="shared" si="5"/>
        <v>17.86</v>
      </c>
    </row>
    <row r="25" spans="1:16" ht="13" x14ac:dyDescent="0.3">
      <c r="A25">
        <v>18</v>
      </c>
      <c r="B25" s="6">
        <f>SCB!F23</f>
        <v>99618</v>
      </c>
      <c r="J25" s="21" t="s">
        <v>12</v>
      </c>
      <c r="K25" s="21"/>
      <c r="L25" s="22">
        <f t="shared" si="5"/>
        <v>17.260000000000002</v>
      </c>
    </row>
    <row r="26" spans="1:16" ht="13" x14ac:dyDescent="0.3">
      <c r="A26">
        <v>19</v>
      </c>
      <c r="B26" s="6">
        <f>SCB!F24</f>
        <v>99589</v>
      </c>
      <c r="J26" s="21" t="s">
        <v>19</v>
      </c>
      <c r="K26" s="21"/>
      <c r="L26" s="22">
        <f t="shared" si="5"/>
        <v>16.670000000000002</v>
      </c>
    </row>
    <row r="27" spans="1:16" ht="13" x14ac:dyDescent="0.3">
      <c r="A27">
        <v>20</v>
      </c>
      <c r="B27" s="6">
        <f>SCB!F25</f>
        <v>99552</v>
      </c>
      <c r="J27" s="21" t="s">
        <v>20</v>
      </c>
      <c r="K27" s="21"/>
      <c r="L27" s="22">
        <f t="shared" si="5"/>
        <v>16.079999999999998</v>
      </c>
    </row>
    <row r="28" spans="1:16" ht="13" x14ac:dyDescent="0.3">
      <c r="A28">
        <v>21</v>
      </c>
      <c r="B28" s="6">
        <f>SCB!F26</f>
        <v>99510</v>
      </c>
      <c r="J28" s="21" t="s">
        <v>21</v>
      </c>
      <c r="K28" s="21"/>
      <c r="L28" s="22">
        <f t="shared" si="5"/>
        <v>15.48</v>
      </c>
    </row>
    <row r="29" spans="1:16" ht="13" x14ac:dyDescent="0.3">
      <c r="A29">
        <v>22</v>
      </c>
      <c r="B29" s="6">
        <f>SCB!F27</f>
        <v>99468</v>
      </c>
      <c r="J29" s="21" t="s">
        <v>22</v>
      </c>
      <c r="K29" s="21"/>
      <c r="L29" s="22">
        <f t="shared" si="5"/>
        <v>14.89</v>
      </c>
    </row>
    <row r="30" spans="1:16" ht="13" x14ac:dyDescent="0.3">
      <c r="A30">
        <v>23</v>
      </c>
      <c r="B30" s="6">
        <f>SCB!F28</f>
        <v>99428</v>
      </c>
      <c r="J30" s="21" t="s">
        <v>23</v>
      </c>
      <c r="K30" s="21"/>
      <c r="L30" s="22">
        <f t="shared" si="5"/>
        <v>14.3</v>
      </c>
    </row>
    <row r="31" spans="1:16" ht="13" x14ac:dyDescent="0.3">
      <c r="A31">
        <v>24</v>
      </c>
      <c r="B31" s="6">
        <f>SCB!F29</f>
        <v>99387</v>
      </c>
      <c r="J31" s="21" t="s">
        <v>24</v>
      </c>
      <c r="K31" s="21"/>
      <c r="L31" s="22">
        <f t="shared" si="5"/>
        <v>13.71</v>
      </c>
    </row>
    <row r="32" spans="1:16" ht="13" x14ac:dyDescent="0.3">
      <c r="A32">
        <v>25</v>
      </c>
      <c r="B32" s="6">
        <f>SCB!F30</f>
        <v>99344</v>
      </c>
      <c r="J32" s="21" t="s">
        <v>25</v>
      </c>
      <c r="K32" s="21"/>
      <c r="L32" s="22">
        <f t="shared" si="5"/>
        <v>13.12</v>
      </c>
    </row>
    <row r="33" spans="1:12" ht="13" x14ac:dyDescent="0.3">
      <c r="A33">
        <v>26</v>
      </c>
      <c r="B33" s="6">
        <f>SCB!F31</f>
        <v>99296</v>
      </c>
      <c r="J33" s="21" t="s">
        <v>26</v>
      </c>
      <c r="K33" s="21"/>
      <c r="L33" s="22">
        <f t="shared" si="5"/>
        <v>12.54</v>
      </c>
    </row>
    <row r="34" spans="1:12" ht="13" x14ac:dyDescent="0.3">
      <c r="A34">
        <v>27</v>
      </c>
      <c r="B34" s="6">
        <f>SCB!F32</f>
        <v>99254</v>
      </c>
      <c r="J34" s="21" t="s">
        <v>27</v>
      </c>
      <c r="K34" s="21"/>
      <c r="L34" s="22">
        <f t="shared" si="5"/>
        <v>11.95</v>
      </c>
    </row>
    <row r="35" spans="1:12" ht="13" x14ac:dyDescent="0.3">
      <c r="A35">
        <v>28</v>
      </c>
      <c r="B35" s="6">
        <f>SCB!F33</f>
        <v>99212</v>
      </c>
      <c r="J35" s="21" t="s">
        <v>28</v>
      </c>
      <c r="K35" s="21"/>
      <c r="L35" s="22">
        <f t="shared" si="5"/>
        <v>11.38</v>
      </c>
    </row>
    <row r="36" spans="1:12" ht="13" x14ac:dyDescent="0.3">
      <c r="A36">
        <v>29</v>
      </c>
      <c r="B36" s="6">
        <f>SCB!F34</f>
        <v>99163</v>
      </c>
      <c r="J36" s="21" t="s">
        <v>29</v>
      </c>
      <c r="K36" s="21"/>
      <c r="L36" s="22">
        <f t="shared" si="5"/>
        <v>10.81</v>
      </c>
    </row>
    <row r="37" spans="1:12" ht="13" x14ac:dyDescent="0.3">
      <c r="A37">
        <v>30</v>
      </c>
      <c r="B37" s="6">
        <f>SCB!F35</f>
        <v>99120</v>
      </c>
      <c r="J37" s="21" t="s">
        <v>30</v>
      </c>
      <c r="K37" s="21"/>
      <c r="L37" s="22">
        <f t="shared" si="5"/>
        <v>10.24</v>
      </c>
    </row>
    <row r="38" spans="1:12" ht="13" x14ac:dyDescent="0.3">
      <c r="A38">
        <v>31</v>
      </c>
      <c r="B38" s="6">
        <f>SCB!F36</f>
        <v>99072</v>
      </c>
      <c r="J38" s="21" t="s">
        <v>31</v>
      </c>
      <c r="K38" s="21"/>
      <c r="L38" s="22">
        <f t="shared" si="5"/>
        <v>9.68</v>
      </c>
    </row>
    <row r="39" spans="1:12" ht="13" x14ac:dyDescent="0.3">
      <c r="A39">
        <v>32</v>
      </c>
      <c r="B39" s="6">
        <f>SCB!F37</f>
        <v>99021</v>
      </c>
      <c r="J39" s="21" t="s">
        <v>32</v>
      </c>
      <c r="K39" s="21"/>
      <c r="L39" s="22">
        <f t="shared" si="5"/>
        <v>9.14</v>
      </c>
    </row>
    <row r="40" spans="1:12" ht="13" x14ac:dyDescent="0.3">
      <c r="A40">
        <v>33</v>
      </c>
      <c r="B40" s="6">
        <f>SCB!F38</f>
        <v>98970</v>
      </c>
      <c r="J40" s="21" t="s">
        <v>33</v>
      </c>
      <c r="K40" s="21"/>
      <c r="L40" s="22">
        <f t="shared" si="5"/>
        <v>8.6</v>
      </c>
    </row>
    <row r="41" spans="1:12" ht="13" x14ac:dyDescent="0.3">
      <c r="A41">
        <v>34</v>
      </c>
      <c r="B41" s="6">
        <f>SCB!F39</f>
        <v>98924</v>
      </c>
      <c r="J41" s="21" t="s">
        <v>50</v>
      </c>
      <c r="K41" s="21"/>
      <c r="L41" s="22">
        <f t="shared" si="5"/>
        <v>8.07</v>
      </c>
    </row>
    <row r="42" spans="1:12" ht="13" x14ac:dyDescent="0.3">
      <c r="A42">
        <v>35</v>
      </c>
      <c r="B42" s="6">
        <f>SCB!F40</f>
        <v>98871</v>
      </c>
      <c r="J42" s="21" t="s">
        <v>51</v>
      </c>
      <c r="K42" s="21"/>
      <c r="L42" s="22">
        <f t="shared" si="5"/>
        <v>7.56</v>
      </c>
    </row>
    <row r="43" spans="1:12" ht="13" x14ac:dyDescent="0.3">
      <c r="A43">
        <v>36</v>
      </c>
      <c r="B43" s="6">
        <f>SCB!F41</f>
        <v>98813</v>
      </c>
      <c r="J43" s="21" t="s">
        <v>52</v>
      </c>
      <c r="K43" s="21"/>
      <c r="L43" s="22">
        <f t="shared" si="5"/>
        <v>7.07</v>
      </c>
    </row>
    <row r="44" spans="1:12" ht="13" x14ac:dyDescent="0.3">
      <c r="A44">
        <v>37</v>
      </c>
      <c r="B44" s="6">
        <f>SCB!F42</f>
        <v>98758</v>
      </c>
      <c r="J44" s="21" t="s">
        <v>53</v>
      </c>
      <c r="K44" s="21"/>
      <c r="L44" s="22">
        <f t="shared" si="5"/>
        <v>6.59</v>
      </c>
    </row>
    <row r="45" spans="1:12" ht="13" x14ac:dyDescent="0.3">
      <c r="A45">
        <v>38</v>
      </c>
      <c r="B45" s="6">
        <f>SCB!F43</f>
        <v>98699</v>
      </c>
      <c r="J45" s="21" t="s">
        <v>54</v>
      </c>
      <c r="K45" s="21"/>
      <c r="L45" s="22">
        <f t="shared" si="5"/>
        <v>6.14</v>
      </c>
    </row>
    <row r="46" spans="1:12" ht="13" x14ac:dyDescent="0.3">
      <c r="A46">
        <v>39</v>
      </c>
      <c r="B46" s="6">
        <f>SCB!F44</f>
        <v>98634</v>
      </c>
      <c r="J46" s="21" t="s">
        <v>55</v>
      </c>
      <c r="K46" s="21"/>
      <c r="L46" s="22">
        <f t="shared" si="5"/>
        <v>5.7</v>
      </c>
    </row>
    <row r="47" spans="1:12" ht="13" x14ac:dyDescent="0.3">
      <c r="A47">
        <v>40</v>
      </c>
      <c r="B47" s="6">
        <f>SCB!F45</f>
        <v>98566</v>
      </c>
      <c r="J47" s="21" t="s">
        <v>56</v>
      </c>
      <c r="K47" s="21"/>
      <c r="L47" s="22">
        <f t="shared" si="5"/>
        <v>5.29</v>
      </c>
    </row>
    <row r="48" spans="1:12" ht="13" x14ac:dyDescent="0.3">
      <c r="A48">
        <v>41</v>
      </c>
      <c r="B48" s="6">
        <f>SCB!F46</f>
        <v>98494</v>
      </c>
      <c r="J48" s="21" t="s">
        <v>57</v>
      </c>
      <c r="K48" s="21"/>
      <c r="L48" s="22">
        <f t="shared" si="5"/>
        <v>4.8899999999999997</v>
      </c>
    </row>
    <row r="49" spans="1:12" ht="13" x14ac:dyDescent="0.3">
      <c r="A49">
        <v>42</v>
      </c>
      <c r="B49" s="6">
        <f>SCB!F47</f>
        <v>98418</v>
      </c>
      <c r="J49" s="21" t="s">
        <v>58</v>
      </c>
      <c r="K49" s="21"/>
      <c r="L49" s="22">
        <f t="shared" si="5"/>
        <v>4.53</v>
      </c>
    </row>
    <row r="50" spans="1:12" ht="13" x14ac:dyDescent="0.3">
      <c r="A50">
        <v>43</v>
      </c>
      <c r="B50" s="6">
        <f>SCB!F48</f>
        <v>98337</v>
      </c>
      <c r="J50" s="21" t="s">
        <v>59</v>
      </c>
      <c r="K50" s="21"/>
      <c r="L50" s="22">
        <f t="shared" si="5"/>
        <v>4.18</v>
      </c>
    </row>
    <row r="51" spans="1:12" ht="13" x14ac:dyDescent="0.3">
      <c r="A51">
        <v>44</v>
      </c>
      <c r="B51" s="6">
        <f>SCB!F49</f>
        <v>98252</v>
      </c>
      <c r="J51" s="21" t="s">
        <v>60</v>
      </c>
      <c r="K51" s="21"/>
      <c r="L51" s="22">
        <f t="shared" si="5"/>
        <v>3.87</v>
      </c>
    </row>
    <row r="52" spans="1:12" ht="13" x14ac:dyDescent="0.3">
      <c r="A52">
        <v>45</v>
      </c>
      <c r="B52" s="6">
        <f>SCB!F50</f>
        <v>98165</v>
      </c>
      <c r="J52" s="21" t="s">
        <v>61</v>
      </c>
      <c r="K52" s="21"/>
      <c r="L52" s="22">
        <f t="shared" si="5"/>
        <v>3.57</v>
      </c>
    </row>
    <row r="53" spans="1:12" ht="13" x14ac:dyDescent="0.3">
      <c r="A53">
        <v>46</v>
      </c>
      <c r="B53" s="6">
        <f>SCB!F51</f>
        <v>98067</v>
      </c>
      <c r="J53" s="21" t="s">
        <v>62</v>
      </c>
      <c r="K53" s="21"/>
      <c r="L53" s="22">
        <f t="shared" si="5"/>
        <v>3.3</v>
      </c>
    </row>
    <row r="54" spans="1:12" ht="13" x14ac:dyDescent="0.3">
      <c r="A54">
        <v>47</v>
      </c>
      <c r="B54" s="6">
        <f>SCB!F52</f>
        <v>97962</v>
      </c>
      <c r="J54" s="21" t="s">
        <v>63</v>
      </c>
      <c r="K54" s="21"/>
      <c r="L54" s="22">
        <f t="shared" si="5"/>
        <v>3.07</v>
      </c>
    </row>
    <row r="55" spans="1:12" ht="13" x14ac:dyDescent="0.3">
      <c r="A55">
        <v>48</v>
      </c>
      <c r="B55" s="6">
        <f>SCB!F53</f>
        <v>97840</v>
      </c>
      <c r="J55" s="21" t="s">
        <v>64</v>
      </c>
      <c r="K55" s="21"/>
      <c r="L55" s="22">
        <f t="shared" si="5"/>
        <v>2.85</v>
      </c>
    </row>
    <row r="56" spans="1:12" ht="13" x14ac:dyDescent="0.3">
      <c r="A56">
        <v>49</v>
      </c>
      <c r="B56" s="6">
        <f>SCB!F54</f>
        <v>97718</v>
      </c>
      <c r="J56" s="21" t="s">
        <v>65</v>
      </c>
      <c r="K56" s="21"/>
      <c r="L56" s="22">
        <f t="shared" si="5"/>
        <v>2.64</v>
      </c>
    </row>
    <row r="57" spans="1:12" ht="13" x14ac:dyDescent="0.3">
      <c r="A57">
        <v>50</v>
      </c>
      <c r="B57" s="6">
        <f>SCB!F55</f>
        <v>97571</v>
      </c>
      <c r="J57" s="21" t="s">
        <v>66</v>
      </c>
      <c r="K57" s="21"/>
      <c r="L57" s="22">
        <f t="shared" si="5"/>
        <v>2.44</v>
      </c>
    </row>
    <row r="58" spans="1:12" ht="13" x14ac:dyDescent="0.3">
      <c r="A58">
        <v>51</v>
      </c>
      <c r="B58" s="6">
        <f>SCB!F56</f>
        <v>97413</v>
      </c>
      <c r="J58" s="21" t="s">
        <v>67</v>
      </c>
      <c r="K58" s="21"/>
      <c r="L58" s="22">
        <f t="shared" si="5"/>
        <v>2.25</v>
      </c>
    </row>
    <row r="59" spans="1:12" ht="13" x14ac:dyDescent="0.3">
      <c r="A59">
        <v>52</v>
      </c>
      <c r="B59" s="6">
        <f>SCB!F57</f>
        <v>97229</v>
      </c>
      <c r="J59" s="21" t="s">
        <v>68</v>
      </c>
      <c r="K59" s="21"/>
      <c r="L59" s="22">
        <f t="shared" si="5"/>
        <v>2.08</v>
      </c>
    </row>
    <row r="60" spans="1:12" ht="13" x14ac:dyDescent="0.3">
      <c r="A60">
        <v>53</v>
      </c>
      <c r="B60" s="6">
        <f>SCB!F58</f>
        <v>97033</v>
      </c>
      <c r="J60" s="21" t="s">
        <v>69</v>
      </c>
      <c r="K60" s="21"/>
      <c r="L60" s="22">
        <f t="shared" si="5"/>
        <v>1.93</v>
      </c>
    </row>
    <row r="61" spans="1:12" ht="13" x14ac:dyDescent="0.3">
      <c r="A61">
        <v>54</v>
      </c>
      <c r="B61" s="6">
        <f>SCB!F59</f>
        <v>96824</v>
      </c>
      <c r="J61" s="21" t="s">
        <v>70</v>
      </c>
      <c r="K61" s="21"/>
      <c r="L61" s="22">
        <f t="shared" si="5"/>
        <v>1.78</v>
      </c>
    </row>
    <row r="62" spans="1:12" ht="13" x14ac:dyDescent="0.3">
      <c r="A62">
        <v>55</v>
      </c>
      <c r="B62" s="6">
        <f>SCB!F60</f>
        <v>96579</v>
      </c>
      <c r="J62" s="21" t="s">
        <v>71</v>
      </c>
      <c r="K62" s="21"/>
      <c r="L62" s="22">
        <f t="shared" si="5"/>
        <v>1.65</v>
      </c>
    </row>
    <row r="63" spans="1:12" ht="13" x14ac:dyDescent="0.3">
      <c r="A63">
        <v>56</v>
      </c>
      <c r="B63" s="6">
        <f>SCB!F61</f>
        <v>96315</v>
      </c>
      <c r="J63" s="21" t="s">
        <v>72</v>
      </c>
      <c r="K63" s="21"/>
      <c r="L63" s="22">
        <f t="shared" si="5"/>
        <v>1.52</v>
      </c>
    </row>
    <row r="64" spans="1:12" ht="13" x14ac:dyDescent="0.3">
      <c r="A64">
        <v>57</v>
      </c>
      <c r="B64" s="6">
        <f>SCB!F62</f>
        <v>96010</v>
      </c>
      <c r="J64" s="21" t="s">
        <v>73</v>
      </c>
      <c r="K64" s="21"/>
      <c r="L64" s="22">
        <f t="shared" si="5"/>
        <v>1.41</v>
      </c>
    </row>
    <row r="65" spans="1:12" ht="13" x14ac:dyDescent="0.3">
      <c r="A65">
        <v>58</v>
      </c>
      <c r="B65" s="6">
        <f>SCB!F63</f>
        <v>95681</v>
      </c>
      <c r="J65" s="21" t="s">
        <v>74</v>
      </c>
      <c r="K65" s="21"/>
      <c r="L65" s="22">
        <f t="shared" si="5"/>
        <v>1.3</v>
      </c>
    </row>
    <row r="66" spans="1:12" ht="13" x14ac:dyDescent="0.3">
      <c r="A66">
        <v>59</v>
      </c>
      <c r="B66" s="6">
        <f>SCB!F64</f>
        <v>95323</v>
      </c>
      <c r="E66" t="s">
        <v>34</v>
      </c>
      <c r="J66" s="21" t="s">
        <v>75</v>
      </c>
      <c r="K66" s="21"/>
      <c r="L66" s="22">
        <f t="shared" si="5"/>
        <v>1.19</v>
      </c>
    </row>
    <row r="67" spans="1:12" ht="13" x14ac:dyDescent="0.3">
      <c r="A67">
        <v>60</v>
      </c>
      <c r="B67" s="6">
        <f>SCB!F65</f>
        <v>94908</v>
      </c>
      <c r="C67" s="13" t="s">
        <v>35</v>
      </c>
      <c r="E67" s="14" t="s">
        <v>36</v>
      </c>
      <c r="F67" s="19" t="s">
        <v>37</v>
      </c>
      <c r="G67" s="14" t="s">
        <v>38</v>
      </c>
      <c r="J67" s="21" t="s">
        <v>76</v>
      </c>
      <c r="K67" s="21"/>
      <c r="L67" s="22">
        <f t="shared" si="5"/>
        <v>1.0900000000000001</v>
      </c>
    </row>
    <row r="68" spans="1:12" ht="13" x14ac:dyDescent="0.3">
      <c r="A68">
        <v>61</v>
      </c>
      <c r="B68" s="6">
        <f>SCB!F66</f>
        <v>94461</v>
      </c>
      <c r="E68">
        <f t="shared" ref="E68:E127" si="6">SUM(C69:C127)</f>
        <v>1803964.334180051</v>
      </c>
      <c r="F68" s="20">
        <f t="shared" ref="F68:F127" si="7">1.016^(A68-61)*E68</f>
        <v>1803964.334180051</v>
      </c>
      <c r="G68">
        <f t="shared" ref="G68:G103" si="8">+$F$21+$F$23*F68/B68</f>
        <v>19.636899241354445</v>
      </c>
      <c r="H68" s="2">
        <f>MAX(ROUND(G68,2),1)</f>
        <v>19.64</v>
      </c>
      <c r="I68" s="2">
        <f>ROUND(H68,2)</f>
        <v>19.64</v>
      </c>
      <c r="J68" s="21" t="s">
        <v>77</v>
      </c>
      <c r="K68" s="21"/>
      <c r="L68" s="22">
        <f t="shared" si="5"/>
        <v>1</v>
      </c>
    </row>
    <row r="69" spans="1:12" ht="13" x14ac:dyDescent="0.3">
      <c r="A69">
        <v>62</v>
      </c>
      <c r="B69" s="6">
        <f>SCB!F67</f>
        <v>93965</v>
      </c>
      <c r="C69">
        <f t="shared" ref="C69:C127" si="9">+B69*1.016^(61-A69)</f>
        <v>92485.236220472449</v>
      </c>
      <c r="E69">
        <f t="shared" si="6"/>
        <v>1711479.0979595785</v>
      </c>
      <c r="F69" s="20">
        <f t="shared" si="7"/>
        <v>1738862.7635269319</v>
      </c>
      <c r="G69">
        <f t="shared" si="8"/>
        <v>19.044866092644071</v>
      </c>
      <c r="H69" s="2">
        <f t="shared" ref="H69:H117" si="10">MAX(ROUND(G69,2),1)</f>
        <v>19.04</v>
      </c>
      <c r="I69" s="2">
        <f>ROUND(IF(H69&lt;I68,H69,I68),2)</f>
        <v>19.04</v>
      </c>
      <c r="J69" s="21" t="s">
        <v>78</v>
      </c>
      <c r="K69" s="21"/>
      <c r="L69" s="22">
        <f t="shared" si="5"/>
        <v>1</v>
      </c>
    </row>
    <row r="70" spans="1:12" ht="13" x14ac:dyDescent="0.3">
      <c r="A70">
        <v>63</v>
      </c>
      <c r="B70" s="6">
        <f>SCB!F68</f>
        <v>93418</v>
      </c>
      <c r="C70">
        <f t="shared" si="9"/>
        <v>90498.868497736985</v>
      </c>
      <c r="E70">
        <f>SUM(C71:C128)</f>
        <v>1620980.2294618415</v>
      </c>
      <c r="F70" s="20">
        <f t="shared" si="7"/>
        <v>1673266.5677433629</v>
      </c>
      <c r="G70">
        <f t="shared" si="8"/>
        <v>18.451031049320957</v>
      </c>
      <c r="H70" s="2">
        <f t="shared" si="10"/>
        <v>18.45</v>
      </c>
      <c r="I70" s="2">
        <f t="shared" ref="I70:I117" si="11">ROUND(IF(H70&lt;I69,H70,I69),2)</f>
        <v>18.45</v>
      </c>
      <c r="J70" s="21" t="s">
        <v>79</v>
      </c>
      <c r="K70" s="21"/>
      <c r="L70" s="22">
        <f t="shared" si="5"/>
        <v>1</v>
      </c>
    </row>
    <row r="71" spans="1:12" ht="13" x14ac:dyDescent="0.3">
      <c r="A71">
        <v>64</v>
      </c>
      <c r="B71" s="6">
        <f>SCB!F69</f>
        <v>92809</v>
      </c>
      <c r="C71">
        <f t="shared" si="9"/>
        <v>88493.010401375141</v>
      </c>
      <c r="E71">
        <f>SUM(C72:C128)</f>
        <v>1532487.2190604662</v>
      </c>
      <c r="F71" s="20">
        <f t="shared" si="7"/>
        <v>1607229.8328272563</v>
      </c>
      <c r="G71">
        <f t="shared" si="8"/>
        <v>17.857018449990278</v>
      </c>
      <c r="H71" s="2">
        <f t="shared" si="10"/>
        <v>17.86</v>
      </c>
      <c r="I71" s="2">
        <f t="shared" si="11"/>
        <v>17.86</v>
      </c>
    </row>
    <row r="72" spans="1:12" ht="13" x14ac:dyDescent="0.3">
      <c r="A72">
        <v>65</v>
      </c>
      <c r="B72" s="6">
        <f>SCB!F70</f>
        <v>92137</v>
      </c>
      <c r="C72">
        <f t="shared" si="9"/>
        <v>86468.760913760285</v>
      </c>
      <c r="E72">
        <f t="shared" si="6"/>
        <v>1446018.458146706</v>
      </c>
      <c r="F72" s="20">
        <f t="shared" si="7"/>
        <v>1540808.5101524924</v>
      </c>
      <c r="G72">
        <f t="shared" si="8"/>
        <v>17.262414406427538</v>
      </c>
      <c r="H72" s="2">
        <f t="shared" si="10"/>
        <v>17.260000000000002</v>
      </c>
      <c r="I72" s="2">
        <f t="shared" si="11"/>
        <v>17.260000000000002</v>
      </c>
    </row>
    <row r="73" spans="1:12" ht="13" x14ac:dyDescent="0.3">
      <c r="A73">
        <v>66</v>
      </c>
      <c r="B73" s="6">
        <f>SCB!F71</f>
        <v>91393</v>
      </c>
      <c r="C73">
        <f t="shared" si="9"/>
        <v>84419.814525930749</v>
      </c>
      <c r="E73">
        <f t="shared" si="6"/>
        <v>1361598.6436207753</v>
      </c>
      <c r="F73" s="20">
        <f t="shared" si="7"/>
        <v>1474068.4463149325</v>
      </c>
      <c r="G73">
        <f t="shared" si="8"/>
        <v>16.668284962798623</v>
      </c>
      <c r="H73" s="2">
        <f t="shared" si="10"/>
        <v>16.670000000000002</v>
      </c>
      <c r="I73" s="2">
        <f t="shared" si="11"/>
        <v>16.670000000000002</v>
      </c>
    </row>
    <row r="74" spans="1:12" ht="13" x14ac:dyDescent="0.3">
      <c r="A74">
        <v>67</v>
      </c>
      <c r="B74" s="6">
        <f>SCB!F72</f>
        <v>90557</v>
      </c>
      <c r="C74">
        <f t="shared" si="9"/>
        <v>82330.315361519446</v>
      </c>
      <c r="E74">
        <f t="shared" si="6"/>
        <v>1279268.328259256</v>
      </c>
      <c r="F74" s="20">
        <f t="shared" si="7"/>
        <v>1407096.5414559715</v>
      </c>
      <c r="G74">
        <f t="shared" si="8"/>
        <v>16.077615431177954</v>
      </c>
      <c r="H74" s="2">
        <f t="shared" si="10"/>
        <v>16.079999999999998</v>
      </c>
      <c r="I74" s="2">
        <f t="shared" si="11"/>
        <v>16.079999999999998</v>
      </c>
    </row>
    <row r="75" spans="1:12" ht="13" x14ac:dyDescent="0.3">
      <c r="A75">
        <v>68</v>
      </c>
      <c r="B75" s="6">
        <f>SCB!F73</f>
        <v>89662</v>
      </c>
      <c r="C75">
        <f t="shared" si="9"/>
        <v>80232.89564201652</v>
      </c>
      <c r="E75">
        <f t="shared" si="6"/>
        <v>1199035.4326172392</v>
      </c>
      <c r="F75" s="20">
        <f t="shared" si="7"/>
        <v>1339948.0861192669</v>
      </c>
      <c r="G75">
        <f t="shared" si="8"/>
        <v>15.483798214357764</v>
      </c>
      <c r="H75" s="2">
        <f t="shared" si="10"/>
        <v>15.48</v>
      </c>
      <c r="I75" s="2">
        <f t="shared" si="11"/>
        <v>15.48</v>
      </c>
    </row>
    <row r="76" spans="1:12" ht="13" x14ac:dyDescent="0.3">
      <c r="A76">
        <v>69</v>
      </c>
      <c r="B76" s="6">
        <f>SCB!F74</f>
        <v>88672</v>
      </c>
      <c r="C76">
        <f t="shared" si="9"/>
        <v>78097.44762316563</v>
      </c>
      <c r="E76">
        <f t="shared" si="6"/>
        <v>1120937.9849940736</v>
      </c>
      <c r="F76" s="20">
        <f t="shared" si="7"/>
        <v>1272715.2554971753</v>
      </c>
      <c r="G76">
        <f t="shared" si="8"/>
        <v>14.892417263709442</v>
      </c>
      <c r="H76" s="2">
        <f t="shared" si="10"/>
        <v>14.89</v>
      </c>
      <c r="I76" s="2">
        <f t="shared" si="11"/>
        <v>14.89</v>
      </c>
    </row>
    <row r="77" spans="1:12" ht="13" x14ac:dyDescent="0.3">
      <c r="A77">
        <v>70</v>
      </c>
      <c r="B77" s="6">
        <f>SCB!F75</f>
        <v>87597</v>
      </c>
      <c r="C77">
        <f t="shared" si="9"/>
        <v>75935.675611259619</v>
      </c>
      <c r="E77">
        <f t="shared" si="6"/>
        <v>1045002.3093828136</v>
      </c>
      <c r="F77" s="20">
        <f t="shared" si="7"/>
        <v>1205481.6995851297</v>
      </c>
      <c r="G77">
        <f t="shared" si="8"/>
        <v>14.301014728532371</v>
      </c>
      <c r="H77" s="2">
        <f t="shared" si="10"/>
        <v>14.3</v>
      </c>
      <c r="I77" s="2">
        <f t="shared" si="11"/>
        <v>14.3</v>
      </c>
    </row>
    <row r="78" spans="1:12" ht="13" x14ac:dyDescent="0.3">
      <c r="A78">
        <v>71</v>
      </c>
      <c r="B78" s="6">
        <f>SCB!F76</f>
        <v>86423</v>
      </c>
      <c r="C78">
        <f t="shared" si="9"/>
        <v>73738.153552789154</v>
      </c>
      <c r="E78">
        <f t="shared" si="6"/>
        <v>971264.15583002451</v>
      </c>
      <c r="F78" s="20">
        <f t="shared" si="7"/>
        <v>1138346.4067784918</v>
      </c>
      <c r="G78">
        <f t="shared" si="8"/>
        <v>13.711123774455173</v>
      </c>
      <c r="H78" s="2">
        <f t="shared" si="10"/>
        <v>13.71</v>
      </c>
      <c r="I78" s="2">
        <f t="shared" si="11"/>
        <v>13.71</v>
      </c>
    </row>
    <row r="79" spans="1:12" ht="13" x14ac:dyDescent="0.3">
      <c r="A79">
        <v>72</v>
      </c>
      <c r="B79" s="6">
        <f>SCB!F77</f>
        <v>85150</v>
      </c>
      <c r="C79">
        <f t="shared" si="9"/>
        <v>71507.873776811524</v>
      </c>
      <c r="E79">
        <f t="shared" si="6"/>
        <v>899756.28205321298</v>
      </c>
      <c r="F79" s="20">
        <f t="shared" si="7"/>
        <v>1071409.9492869475</v>
      </c>
      <c r="G79">
        <f t="shared" si="8"/>
        <v>13.121930549240851</v>
      </c>
      <c r="H79" s="2">
        <f t="shared" si="10"/>
        <v>13.12</v>
      </c>
      <c r="I79" s="2">
        <f t="shared" si="11"/>
        <v>13.12</v>
      </c>
    </row>
    <row r="80" spans="1:12" ht="13" x14ac:dyDescent="0.3">
      <c r="A80">
        <v>73</v>
      </c>
      <c r="B80" s="6">
        <f>SCB!F78</f>
        <v>83745</v>
      </c>
      <c r="C80">
        <f t="shared" si="9"/>
        <v>69220.445733086599</v>
      </c>
      <c r="E80">
        <f t="shared" si="6"/>
        <v>830535.83632012631</v>
      </c>
      <c r="F80" s="20">
        <f t="shared" si="7"/>
        <v>1004807.5084755387</v>
      </c>
      <c r="G80">
        <f t="shared" si="8"/>
        <v>12.537717972864566</v>
      </c>
      <c r="H80" s="2">
        <f t="shared" si="10"/>
        <v>12.54</v>
      </c>
      <c r="I80" s="2">
        <f t="shared" si="11"/>
        <v>12.54</v>
      </c>
    </row>
    <row r="81" spans="1:9" ht="13" x14ac:dyDescent="0.3">
      <c r="A81">
        <v>74</v>
      </c>
      <c r="B81" s="6">
        <f>SCB!F79</f>
        <v>82232</v>
      </c>
      <c r="C81">
        <f t="shared" si="9"/>
        <v>66899.465775171164</v>
      </c>
      <c r="E81">
        <f t="shared" si="6"/>
        <v>763636.37054495513</v>
      </c>
      <c r="F81" s="20">
        <f t="shared" si="7"/>
        <v>938652.42861114733</v>
      </c>
      <c r="G81">
        <f t="shared" si="8"/>
        <v>11.953973512695848</v>
      </c>
      <c r="H81" s="2">
        <f t="shared" si="10"/>
        <v>11.95</v>
      </c>
      <c r="I81" s="2">
        <f t="shared" si="11"/>
        <v>11.95</v>
      </c>
    </row>
    <row r="82" spans="1:9" ht="13" x14ac:dyDescent="0.3">
      <c r="A82">
        <v>75</v>
      </c>
      <c r="B82" s="6">
        <f>SCB!F80</f>
        <v>80554</v>
      </c>
      <c r="C82">
        <f t="shared" si="9"/>
        <v>64502.299788330994</v>
      </c>
      <c r="E82">
        <f t="shared" si="6"/>
        <v>699134.07075662422</v>
      </c>
      <c r="F82" s="20">
        <f t="shared" si="7"/>
        <v>873116.86746892578</v>
      </c>
      <c r="G82">
        <f t="shared" si="8"/>
        <v>11.378177329063009</v>
      </c>
      <c r="H82" s="2">
        <f t="shared" si="10"/>
        <v>11.38</v>
      </c>
      <c r="I82" s="2">
        <f t="shared" si="11"/>
        <v>11.38</v>
      </c>
    </row>
    <row r="83" spans="1:9" ht="13" x14ac:dyDescent="0.3">
      <c r="A83">
        <v>76</v>
      </c>
      <c r="B83" s="6">
        <f>SCB!F81</f>
        <v>78732</v>
      </c>
      <c r="C83">
        <f t="shared" si="9"/>
        <v>62050.5541806904</v>
      </c>
      <c r="E83">
        <f t="shared" si="6"/>
        <v>637083.51657593378</v>
      </c>
      <c r="F83" s="20">
        <f t="shared" si="7"/>
        <v>808354.73734842846</v>
      </c>
      <c r="G83">
        <f t="shared" si="8"/>
        <v>10.806432799899834</v>
      </c>
      <c r="H83" s="2">
        <f t="shared" si="10"/>
        <v>10.81</v>
      </c>
      <c r="I83" s="2">
        <f t="shared" si="11"/>
        <v>10.81</v>
      </c>
    </row>
    <row r="84" spans="1:9" ht="13" x14ac:dyDescent="0.3">
      <c r="A84">
        <v>77</v>
      </c>
      <c r="B84" s="6">
        <f>SCB!F82</f>
        <v>76754</v>
      </c>
      <c r="C84">
        <f t="shared" si="9"/>
        <v>59539.021187403894</v>
      </c>
      <c r="E84">
        <f t="shared" si="6"/>
        <v>577544.49538852985</v>
      </c>
      <c r="F84" s="20">
        <f t="shared" si="7"/>
        <v>744534.41314600327</v>
      </c>
      <c r="G84">
        <f t="shared" si="8"/>
        <v>10.239520697472795</v>
      </c>
      <c r="H84" s="2">
        <f t="shared" si="10"/>
        <v>10.24</v>
      </c>
      <c r="I84" s="2">
        <f t="shared" si="11"/>
        <v>10.24</v>
      </c>
    </row>
    <row r="85" spans="1:9" ht="13" x14ac:dyDescent="0.3">
      <c r="A85">
        <v>78</v>
      </c>
      <c r="B85" s="6">
        <f>SCB!F83</f>
        <v>74569</v>
      </c>
      <c r="C85">
        <f t="shared" si="9"/>
        <v>56933.159282928456</v>
      </c>
      <c r="E85">
        <f t="shared" si="6"/>
        <v>520611.33610560204</v>
      </c>
      <c r="F85" s="20">
        <f t="shared" si="7"/>
        <v>681877.96375634021</v>
      </c>
      <c r="G85">
        <f t="shared" si="8"/>
        <v>9.6834957124712187</v>
      </c>
      <c r="H85" s="2">
        <f t="shared" si="10"/>
        <v>9.68</v>
      </c>
      <c r="I85" s="2">
        <f t="shared" si="11"/>
        <v>9.68</v>
      </c>
    </row>
    <row r="86" spans="1:9" ht="13" x14ac:dyDescent="0.3">
      <c r="A86">
        <v>79</v>
      </c>
      <c r="B86" s="6">
        <f>SCB!F84</f>
        <v>72190</v>
      </c>
      <c r="C86">
        <f t="shared" si="9"/>
        <v>54248.820342088249</v>
      </c>
      <c r="E86">
        <f t="shared" si="6"/>
        <v>466362.5157635138</v>
      </c>
      <c r="F86" s="20">
        <f t="shared" si="7"/>
        <v>620598.01117644168</v>
      </c>
      <c r="G86">
        <f t="shared" si="8"/>
        <v>9.1359601300571978</v>
      </c>
      <c r="H86" s="2">
        <f t="shared" si="10"/>
        <v>9.14</v>
      </c>
      <c r="I86" s="2">
        <f t="shared" si="11"/>
        <v>9.14</v>
      </c>
    </row>
    <row r="87" spans="1:9" ht="13" x14ac:dyDescent="0.3">
      <c r="A87">
        <v>80</v>
      </c>
      <c r="B87" s="6">
        <f>SCB!F85</f>
        <v>69592</v>
      </c>
      <c r="C87">
        <f t="shared" si="9"/>
        <v>51472.927211527953</v>
      </c>
      <c r="E87">
        <f t="shared" si="6"/>
        <v>414889.58855198574</v>
      </c>
      <c r="F87" s="20">
        <f t="shared" si="7"/>
        <v>560935.57935526455</v>
      </c>
      <c r="G87">
        <f t="shared" si="8"/>
        <v>8.5995636618908229</v>
      </c>
      <c r="H87" s="2">
        <f t="shared" si="10"/>
        <v>8.6</v>
      </c>
      <c r="I87" s="2">
        <f t="shared" si="11"/>
        <v>8.6</v>
      </c>
    </row>
    <row r="88" spans="1:9" ht="13" x14ac:dyDescent="0.3">
      <c r="A88">
        <v>81</v>
      </c>
      <c r="B88" s="6">
        <f>SCB!F86</f>
        <v>66776</v>
      </c>
      <c r="C88">
        <f t="shared" si="9"/>
        <v>48612.308075349385</v>
      </c>
      <c r="E88">
        <f t="shared" si="6"/>
        <v>366277.28047663643</v>
      </c>
      <c r="F88" s="20">
        <f t="shared" si="7"/>
        <v>503134.54862494895</v>
      </c>
      <c r="G88">
        <f t="shared" si="8"/>
        <v>8.0738683652649392</v>
      </c>
      <c r="H88" s="2">
        <f t="shared" si="10"/>
        <v>8.07</v>
      </c>
      <c r="I88" s="2">
        <f t="shared" si="11"/>
        <v>8.07</v>
      </c>
    </row>
    <row r="89" spans="1:9" ht="13" x14ac:dyDescent="0.3">
      <c r="A89">
        <v>82</v>
      </c>
      <c r="B89" s="6">
        <f>SCB!F87</f>
        <v>63727</v>
      </c>
      <c r="C89">
        <f t="shared" si="9"/>
        <v>45662.071241320591</v>
      </c>
      <c r="E89">
        <f t="shared" si="6"/>
        <v>320615.20923531579</v>
      </c>
      <c r="F89" s="20">
        <f t="shared" si="7"/>
        <v>447457.70140294806</v>
      </c>
      <c r="G89">
        <f t="shared" si="8"/>
        <v>7.5606738547148886</v>
      </c>
      <c r="H89" s="2">
        <f t="shared" si="10"/>
        <v>7.56</v>
      </c>
      <c r="I89" s="2">
        <f t="shared" si="11"/>
        <v>7.56</v>
      </c>
    </row>
    <row r="90" spans="1:9" ht="13" x14ac:dyDescent="0.3">
      <c r="A90">
        <v>83</v>
      </c>
      <c r="B90" s="6">
        <f>SCB!F88</f>
        <v>60370</v>
      </c>
      <c r="C90">
        <f t="shared" si="9"/>
        <v>42575.484711521734</v>
      </c>
      <c r="E90">
        <f t="shared" si="6"/>
        <v>278039.72452379402</v>
      </c>
      <c r="F90" s="20">
        <f t="shared" si="7"/>
        <v>394247.02462539519</v>
      </c>
      <c r="G90">
        <f t="shared" si="8"/>
        <v>7.0696982942898696</v>
      </c>
      <c r="H90" s="2">
        <f t="shared" si="10"/>
        <v>7.07</v>
      </c>
      <c r="I90" s="2">
        <f t="shared" si="11"/>
        <v>7.07</v>
      </c>
    </row>
    <row r="91" spans="1:9" ht="13" x14ac:dyDescent="0.3">
      <c r="A91">
        <v>84</v>
      </c>
      <c r="B91" s="6">
        <f>SCB!F89</f>
        <v>56770</v>
      </c>
      <c r="C91">
        <f t="shared" si="9"/>
        <v>39406.114183550009</v>
      </c>
      <c r="E91">
        <f t="shared" si="6"/>
        <v>238633.6103402439</v>
      </c>
      <c r="F91" s="20">
        <f t="shared" si="7"/>
        <v>343784.97701940138</v>
      </c>
      <c r="G91">
        <f t="shared" si="8"/>
        <v>6.5949270156423552</v>
      </c>
      <c r="H91" s="2">
        <f t="shared" si="10"/>
        <v>6.59</v>
      </c>
      <c r="I91" s="2">
        <f t="shared" si="11"/>
        <v>6.59</v>
      </c>
    </row>
    <row r="92" spans="1:9" ht="13" x14ac:dyDescent="0.3">
      <c r="A92">
        <v>85</v>
      </c>
      <c r="B92" s="6">
        <f>SCB!F90</f>
        <v>52939</v>
      </c>
      <c r="C92">
        <f t="shared" si="9"/>
        <v>36168.187262787018</v>
      </c>
      <c r="E92">
        <f t="shared" si="6"/>
        <v>202465.42307745689</v>
      </c>
      <c r="F92" s="20">
        <f t="shared" si="7"/>
        <v>296346.53665171179</v>
      </c>
      <c r="G92">
        <f t="shared" si="8"/>
        <v>6.1370535350780742</v>
      </c>
      <c r="H92" s="2">
        <f t="shared" si="10"/>
        <v>6.14</v>
      </c>
      <c r="I92" s="2">
        <f t="shared" si="11"/>
        <v>6.14</v>
      </c>
    </row>
    <row r="93" spans="1:9" ht="13" x14ac:dyDescent="0.3">
      <c r="A93">
        <v>86</v>
      </c>
      <c r="B93" s="6">
        <f>SCB!F91</f>
        <v>48843</v>
      </c>
      <c r="C93">
        <f t="shared" si="9"/>
        <v>32844.271412891692</v>
      </c>
      <c r="E93">
        <f t="shared" si="6"/>
        <v>169621.1516645652</v>
      </c>
      <c r="F93" s="20">
        <f t="shared" si="7"/>
        <v>252245.08123813922</v>
      </c>
      <c r="G93">
        <f t="shared" si="8"/>
        <v>5.7035635367848627</v>
      </c>
      <c r="H93" s="2">
        <f t="shared" si="10"/>
        <v>5.7</v>
      </c>
      <c r="I93" s="2">
        <f t="shared" si="11"/>
        <v>5.7</v>
      </c>
    </row>
    <row r="94" spans="1:9" ht="13" x14ac:dyDescent="0.3">
      <c r="A94">
        <v>87</v>
      </c>
      <c r="B94" s="6">
        <f>SCB!F92</f>
        <v>44590</v>
      </c>
      <c r="C94">
        <f t="shared" si="9"/>
        <v>29512.164685726133</v>
      </c>
      <c r="E94">
        <f t="shared" si="6"/>
        <v>140108.98697883904</v>
      </c>
      <c r="F94" s="20">
        <f t="shared" si="7"/>
        <v>211691.00253794942</v>
      </c>
      <c r="G94">
        <f t="shared" si="8"/>
        <v>5.2866483608785249</v>
      </c>
      <c r="H94" s="2">
        <f t="shared" si="10"/>
        <v>5.29</v>
      </c>
      <c r="I94" s="2">
        <f t="shared" si="11"/>
        <v>5.29</v>
      </c>
    </row>
    <row r="95" spans="1:9" ht="13" x14ac:dyDescent="0.3">
      <c r="A95">
        <v>88</v>
      </c>
      <c r="B95" s="6">
        <f>SCB!F93</f>
        <v>40183</v>
      </c>
      <c r="C95">
        <f t="shared" si="9"/>
        <v>26176.540094229789</v>
      </c>
      <c r="E95">
        <f t="shared" si="6"/>
        <v>113932.44688460926</v>
      </c>
      <c r="F95" s="20">
        <f t="shared" si="7"/>
        <v>174895.05857855661</v>
      </c>
      <c r="G95">
        <f t="shared" si="8"/>
        <v>4.8916045695513226</v>
      </c>
      <c r="H95" s="2">
        <f t="shared" si="10"/>
        <v>4.8899999999999997</v>
      </c>
      <c r="I95" s="2">
        <f t="shared" si="11"/>
        <v>4.8899999999999997</v>
      </c>
    </row>
    <row r="96" spans="1:9" ht="13" x14ac:dyDescent="0.3">
      <c r="A96">
        <v>89</v>
      </c>
      <c r="B96" s="6">
        <f>SCB!F94</f>
        <v>35605</v>
      </c>
      <c r="C96">
        <f t="shared" si="9"/>
        <v>22829.014690249085</v>
      </c>
      <c r="E96">
        <f t="shared" si="6"/>
        <v>91103.432194360183</v>
      </c>
      <c r="F96" s="20">
        <f t="shared" si="7"/>
        <v>142088.37951581355</v>
      </c>
      <c r="G96">
        <f t="shared" si="8"/>
        <v>4.5298192100738168</v>
      </c>
      <c r="H96" s="2">
        <f t="shared" si="10"/>
        <v>4.53</v>
      </c>
      <c r="I96" s="2">
        <f t="shared" si="11"/>
        <v>4.53</v>
      </c>
    </row>
    <row r="97" spans="1:12" ht="13" x14ac:dyDescent="0.3">
      <c r="A97">
        <v>90</v>
      </c>
      <c r="B97" s="6">
        <f>SCB!F95</f>
        <v>31095</v>
      </c>
      <c r="C97">
        <f t="shared" si="9"/>
        <v>19623.344609912107</v>
      </c>
      <c r="E97">
        <f t="shared" si="6"/>
        <v>71480.087584448076</v>
      </c>
      <c r="F97" s="20">
        <f t="shared" si="7"/>
        <v>113266.79358806656</v>
      </c>
      <c r="G97">
        <f t="shared" si="8"/>
        <v>4.1817305403376306</v>
      </c>
      <c r="H97" s="2">
        <f t="shared" si="10"/>
        <v>4.18</v>
      </c>
      <c r="I97" s="2">
        <f t="shared" si="11"/>
        <v>4.18</v>
      </c>
    </row>
    <row r="98" spans="1:12" ht="13" x14ac:dyDescent="0.3">
      <c r="A98">
        <v>91</v>
      </c>
      <c r="B98" s="6">
        <f>SCB!F96</f>
        <v>26599</v>
      </c>
      <c r="C98">
        <f t="shared" si="9"/>
        <v>16521.674854650788</v>
      </c>
      <c r="E98">
        <f t="shared" si="6"/>
        <v>54958.412729797281</v>
      </c>
      <c r="F98" s="20">
        <f t="shared" si="7"/>
        <v>88480.062285475607</v>
      </c>
      <c r="G98">
        <f t="shared" si="8"/>
        <v>3.8655624190475386</v>
      </c>
      <c r="H98" s="2">
        <f t="shared" si="10"/>
        <v>3.87</v>
      </c>
      <c r="I98" s="2">
        <f t="shared" si="11"/>
        <v>3.87</v>
      </c>
    </row>
    <row r="99" spans="1:12" ht="13" x14ac:dyDescent="0.3">
      <c r="A99">
        <v>92</v>
      </c>
      <c r="B99" s="6">
        <f>SCB!F97</f>
        <v>22289</v>
      </c>
      <c r="C99">
        <f t="shared" si="9"/>
        <v>13626.541331230535</v>
      </c>
      <c r="E99">
        <f t="shared" si="6"/>
        <v>41331.871398566749</v>
      </c>
      <c r="F99" s="20">
        <f t="shared" si="7"/>
        <v>67606.743282043215</v>
      </c>
      <c r="G99">
        <f t="shared" si="8"/>
        <v>3.5723018346254314</v>
      </c>
      <c r="H99" s="2">
        <f t="shared" si="10"/>
        <v>3.57</v>
      </c>
      <c r="I99" s="2">
        <f t="shared" si="11"/>
        <v>3.57</v>
      </c>
    </row>
    <row r="100" spans="1:12" ht="13" x14ac:dyDescent="0.3">
      <c r="A100">
        <v>93</v>
      </c>
      <c r="B100" s="6">
        <f>SCB!F98</f>
        <v>18245</v>
      </c>
      <c r="C100">
        <f t="shared" si="9"/>
        <v>10978.555794633927</v>
      </c>
      <c r="E100">
        <f t="shared" si="6"/>
        <v>30353.315603932817</v>
      </c>
      <c r="F100" s="20">
        <f t="shared" si="7"/>
        <v>50443.451174555899</v>
      </c>
      <c r="G100">
        <f t="shared" si="8"/>
        <v>3.3038897188680183</v>
      </c>
      <c r="H100" s="2">
        <f t="shared" si="10"/>
        <v>3.3</v>
      </c>
      <c r="I100" s="2">
        <f t="shared" si="11"/>
        <v>3.3</v>
      </c>
    </row>
    <row r="101" spans="1:12" ht="13" x14ac:dyDescent="0.3">
      <c r="A101">
        <v>94</v>
      </c>
      <c r="B101" s="6">
        <f>SCB!F99</f>
        <v>14532</v>
      </c>
      <c r="C101">
        <f t="shared" si="9"/>
        <v>8606.6278976022022</v>
      </c>
      <c r="E101">
        <f t="shared" si="6"/>
        <v>21746.687706330613</v>
      </c>
      <c r="F101" s="20">
        <f t="shared" si="7"/>
        <v>36718.546393348792</v>
      </c>
      <c r="G101">
        <f t="shared" si="8"/>
        <v>3.0658398553975994</v>
      </c>
      <c r="H101" s="2">
        <f t="shared" si="10"/>
        <v>3.07</v>
      </c>
      <c r="I101" s="2">
        <f t="shared" si="11"/>
        <v>3.07</v>
      </c>
    </row>
    <row r="102" spans="1:12" ht="13" x14ac:dyDescent="0.3">
      <c r="A102">
        <v>95</v>
      </c>
      <c r="B102" s="6">
        <f>SCB!F100</f>
        <v>11268</v>
      </c>
      <c r="C102">
        <f t="shared" si="9"/>
        <v>6568.4177811079444</v>
      </c>
      <c r="E102">
        <f t="shared" si="6"/>
        <v>15178.26992522267</v>
      </c>
      <c r="F102" s="20">
        <f t="shared" si="7"/>
        <v>26038.043135642376</v>
      </c>
      <c r="G102">
        <f t="shared" si="8"/>
        <v>2.8498935066357749</v>
      </c>
      <c r="H102" s="2">
        <f t="shared" si="10"/>
        <v>2.85</v>
      </c>
      <c r="I102" s="2">
        <f t="shared" si="11"/>
        <v>2.85</v>
      </c>
    </row>
    <row r="103" spans="1:12" ht="13" x14ac:dyDescent="0.3">
      <c r="A103">
        <v>96</v>
      </c>
      <c r="B103" s="6">
        <f>SCB!F101</f>
        <v>8542</v>
      </c>
      <c r="C103">
        <f t="shared" si="9"/>
        <v>4900.944550506073</v>
      </c>
      <c r="E103">
        <f t="shared" si="6"/>
        <v>10277.325374716598</v>
      </c>
      <c r="F103" s="20">
        <f t="shared" si="7"/>
        <v>17912.651825812656</v>
      </c>
      <c r="G103">
        <f t="shared" si="8"/>
        <v>2.6361027094251996</v>
      </c>
      <c r="H103" s="2">
        <f t="shared" si="10"/>
        <v>2.64</v>
      </c>
      <c r="I103" s="2">
        <f t="shared" si="11"/>
        <v>2.64</v>
      </c>
    </row>
    <row r="104" spans="1:12" ht="13" x14ac:dyDescent="0.3">
      <c r="A104">
        <v>97</v>
      </c>
      <c r="B104" s="6">
        <f>SCB!F102</f>
        <v>6279</v>
      </c>
      <c r="C104">
        <f t="shared" si="9"/>
        <v>3545.8225443509818</v>
      </c>
      <c r="E104">
        <f t="shared" si="6"/>
        <v>6731.5028303656163</v>
      </c>
      <c r="F104" s="20">
        <f t="shared" si="7"/>
        <v>11920.25425502566</v>
      </c>
      <c r="G104">
        <f t="shared" ref="G104:G117" si="12">+$F$21+$F$23*F104/B104</f>
        <v>2.4375214144009547</v>
      </c>
      <c r="H104" s="2">
        <f t="shared" si="10"/>
        <v>2.44</v>
      </c>
      <c r="I104" s="2">
        <f t="shared" si="11"/>
        <v>2.44</v>
      </c>
    </row>
    <row r="105" spans="1:12" ht="13" x14ac:dyDescent="0.3">
      <c r="A105">
        <v>98</v>
      </c>
      <c r="B105" s="6">
        <f>SCB!F103</f>
        <v>4462</v>
      </c>
      <c r="C105">
        <f t="shared" si="9"/>
        <v>2480.0610510372157</v>
      </c>
      <c r="E105">
        <f t="shared" si="6"/>
        <v>4251.4417793284001</v>
      </c>
      <c r="F105" s="20">
        <f t="shared" si="7"/>
        <v>7648.9783231060701</v>
      </c>
      <c r="G105">
        <f t="shared" si="12"/>
        <v>2.253334457200225</v>
      </c>
      <c r="H105" s="2">
        <f t="shared" si="10"/>
        <v>2.25</v>
      </c>
      <c r="I105" s="2">
        <f t="shared" si="11"/>
        <v>2.25</v>
      </c>
    </row>
    <row r="106" spans="1:12" ht="13" x14ac:dyDescent="0.3">
      <c r="A106">
        <v>99</v>
      </c>
      <c r="B106" s="6">
        <f>SCB!F104</f>
        <v>3055</v>
      </c>
      <c r="C106">
        <f t="shared" si="9"/>
        <v>1671.2842196127526</v>
      </c>
      <c r="E106">
        <f t="shared" si="6"/>
        <v>2580.1575597156479</v>
      </c>
      <c r="F106" s="20">
        <f t="shared" si="7"/>
        <v>4716.3619762757671</v>
      </c>
      <c r="G106">
        <f t="shared" si="12"/>
        <v>2.0828994045440461</v>
      </c>
      <c r="H106" s="2">
        <f t="shared" si="10"/>
        <v>2.08</v>
      </c>
      <c r="I106" s="2">
        <f t="shared" si="11"/>
        <v>2.08</v>
      </c>
    </row>
    <row r="107" spans="1:12" ht="13" x14ac:dyDescent="0.3">
      <c r="A107">
        <v>100</v>
      </c>
      <c r="B107" s="6">
        <f>SCB!F105</f>
        <v>2008</v>
      </c>
      <c r="C107">
        <f t="shared" si="9"/>
        <v>1081.2076217451729</v>
      </c>
      <c r="E107">
        <f t="shared" si="6"/>
        <v>1498.949937970475</v>
      </c>
      <c r="F107" s="20">
        <f t="shared" si="7"/>
        <v>2783.8237678961796</v>
      </c>
      <c r="G107">
        <f t="shared" si="12"/>
        <v>1.9254451989201582</v>
      </c>
      <c r="H107" s="2">
        <f t="shared" si="10"/>
        <v>1.93</v>
      </c>
      <c r="I107" s="2">
        <f t="shared" si="11"/>
        <v>1.93</v>
      </c>
      <c r="J107" s="2"/>
      <c r="L107" s="2"/>
    </row>
    <row r="108" spans="1:12" ht="13" x14ac:dyDescent="0.3">
      <c r="A108">
        <v>101</v>
      </c>
      <c r="B108" s="6">
        <f>SCB!F106</f>
        <v>1262</v>
      </c>
      <c r="C108">
        <f t="shared" si="9"/>
        <v>668.82274967178932</v>
      </c>
      <c r="E108">
        <f t="shared" si="6"/>
        <v>830.12718829868584</v>
      </c>
      <c r="F108" s="20">
        <f t="shared" si="7"/>
        <v>1566.3649481825182</v>
      </c>
      <c r="G108">
        <f t="shared" si="12"/>
        <v>1.7802524158358353</v>
      </c>
      <c r="H108" s="2">
        <f t="shared" si="10"/>
        <v>1.78</v>
      </c>
      <c r="I108" s="2">
        <f t="shared" si="11"/>
        <v>1.78</v>
      </c>
      <c r="J108" s="2"/>
      <c r="L108" s="2"/>
    </row>
    <row r="109" spans="1:12" ht="13" x14ac:dyDescent="0.3">
      <c r="A109">
        <v>102</v>
      </c>
      <c r="B109" s="6">
        <f>SCB!F107</f>
        <v>755</v>
      </c>
      <c r="C109">
        <f t="shared" si="9"/>
        <v>393.82649088607701</v>
      </c>
      <c r="E109">
        <f t="shared" si="6"/>
        <v>436.30069741260883</v>
      </c>
      <c r="F109" s="20">
        <f t="shared" si="7"/>
        <v>836.42678735343861</v>
      </c>
      <c r="G109">
        <f t="shared" si="12"/>
        <v>1.646923022692756</v>
      </c>
      <c r="H109" s="2">
        <f t="shared" si="10"/>
        <v>1.65</v>
      </c>
      <c r="I109" s="2">
        <f t="shared" si="11"/>
        <v>1.65</v>
      </c>
      <c r="J109" s="2"/>
      <c r="L109" s="2"/>
    </row>
    <row r="110" spans="1:12" ht="13" x14ac:dyDescent="0.3">
      <c r="A110">
        <v>103</v>
      </c>
      <c r="B110" s="6">
        <f>SCB!F108</f>
        <v>428</v>
      </c>
      <c r="C110">
        <f t="shared" si="9"/>
        <v>219.7394510341046</v>
      </c>
      <c r="E110">
        <f t="shared" si="6"/>
        <v>216.56124637850428</v>
      </c>
      <c r="F110" s="20">
        <f t="shared" si="7"/>
        <v>421.80961595109375</v>
      </c>
      <c r="G110">
        <f t="shared" si="12"/>
        <v>1.5246069086887604</v>
      </c>
      <c r="H110" s="2">
        <f t="shared" si="10"/>
        <v>1.52</v>
      </c>
      <c r="I110" s="2">
        <f t="shared" si="11"/>
        <v>1.52</v>
      </c>
      <c r="J110" s="2"/>
      <c r="L110" s="2"/>
    </row>
    <row r="111" spans="1:12" ht="13" x14ac:dyDescent="0.3">
      <c r="A111">
        <v>104</v>
      </c>
      <c r="B111" s="6">
        <f>SCB!F109</f>
        <v>229</v>
      </c>
      <c r="C111">
        <f t="shared" si="9"/>
        <v>115.71936466721695</v>
      </c>
      <c r="E111">
        <f t="shared" si="6"/>
        <v>100.84188171128727</v>
      </c>
      <c r="F111" s="20">
        <f t="shared" si="7"/>
        <v>199.55856980631111</v>
      </c>
      <c r="G111">
        <f t="shared" si="12"/>
        <v>1.4105028463014277</v>
      </c>
      <c r="H111" s="2">
        <f t="shared" si="10"/>
        <v>1.41</v>
      </c>
      <c r="I111" s="2">
        <f t="shared" si="11"/>
        <v>1.41</v>
      </c>
      <c r="J111" s="2"/>
      <c r="L111" s="2"/>
    </row>
    <row r="112" spans="1:12" ht="13" x14ac:dyDescent="0.3">
      <c r="A112">
        <v>105</v>
      </c>
      <c r="B112" s="6">
        <f>SCB!F110</f>
        <v>115</v>
      </c>
      <c r="C112">
        <f t="shared" si="9"/>
        <v>57.197189667202267</v>
      </c>
      <c r="E112">
        <f t="shared" si="6"/>
        <v>43.644692044085005</v>
      </c>
      <c r="F112" s="20">
        <f t="shared" si="7"/>
        <v>87.751506923212105</v>
      </c>
      <c r="G112">
        <f t="shared" si="12"/>
        <v>1.3021223657684278</v>
      </c>
      <c r="H112" s="2">
        <f t="shared" si="10"/>
        <v>1.3</v>
      </c>
      <c r="I112" s="2">
        <f t="shared" si="11"/>
        <v>1.3</v>
      </c>
      <c r="J112" s="2"/>
      <c r="L112" s="2"/>
    </row>
    <row r="113" spans="1:12" ht="13" x14ac:dyDescent="0.3">
      <c r="A113">
        <v>106</v>
      </c>
      <c r="B113" s="6">
        <f>SCB!F111</f>
        <v>54</v>
      </c>
      <c r="C113">
        <f t="shared" si="9"/>
        <v>26.434853149853836</v>
      </c>
      <c r="E113">
        <f t="shared" si="6"/>
        <v>17.209838894231176</v>
      </c>
      <c r="F113" s="20">
        <f t="shared" si="7"/>
        <v>35.155531033983515</v>
      </c>
      <c r="G113">
        <f t="shared" si="12"/>
        <v>1.1900918003748888</v>
      </c>
      <c r="H113" s="2">
        <f t="shared" si="10"/>
        <v>1.19</v>
      </c>
      <c r="I113" s="2">
        <f t="shared" si="11"/>
        <v>1.19</v>
      </c>
      <c r="J113" s="2"/>
      <c r="L113" s="2"/>
    </row>
    <row r="114" spans="1:12" ht="13" x14ac:dyDescent="0.3">
      <c r="A114">
        <v>107</v>
      </c>
      <c r="B114" s="6">
        <f>SCB!F112</f>
        <v>23</v>
      </c>
      <c r="C114">
        <f t="shared" si="9"/>
        <v>11.081977661975763</v>
      </c>
      <c r="E114">
        <f t="shared" si="6"/>
        <v>6.1278612322554116</v>
      </c>
      <c r="F114" s="20">
        <f t="shared" si="7"/>
        <v>12.718019530527251</v>
      </c>
      <c r="G114">
        <f t="shared" si="12"/>
        <v>1.0920187738791642</v>
      </c>
      <c r="H114" s="2">
        <f t="shared" si="10"/>
        <v>1.0900000000000001</v>
      </c>
      <c r="I114" s="2">
        <f t="shared" si="11"/>
        <v>1.0900000000000001</v>
      </c>
      <c r="J114" s="2"/>
      <c r="L114" s="2"/>
    </row>
    <row r="115" spans="1:12" ht="13" x14ac:dyDescent="0.3">
      <c r="A115">
        <v>108</v>
      </c>
      <c r="B115" s="6">
        <f>SCB!F113</f>
        <v>9</v>
      </c>
      <c r="C115">
        <f t="shared" si="9"/>
        <v>4.268135867758553</v>
      </c>
      <c r="E115">
        <f t="shared" si="6"/>
        <v>1.8597253644968585</v>
      </c>
      <c r="F115" s="20">
        <f t="shared" si="7"/>
        <v>3.9215078430156858</v>
      </c>
      <c r="G115">
        <f t="shared" si="12"/>
        <v>0.97478205216850311</v>
      </c>
      <c r="H115" s="2">
        <f t="shared" si="10"/>
        <v>1</v>
      </c>
      <c r="I115" s="2">
        <f t="shared" si="11"/>
        <v>1</v>
      </c>
      <c r="J115" s="2"/>
      <c r="L115" s="2"/>
    </row>
    <row r="116" spans="1:12" ht="13" x14ac:dyDescent="0.3">
      <c r="A116">
        <v>109</v>
      </c>
      <c r="B116" s="6">
        <f>SCB!F114</f>
        <v>3</v>
      </c>
      <c r="C116">
        <f t="shared" si="9"/>
        <v>1.4003070432278717</v>
      </c>
      <c r="E116">
        <f t="shared" si="6"/>
        <v>0.45941832126898674</v>
      </c>
      <c r="F116" s="20">
        <f t="shared" si="7"/>
        <v>0.98425196850393692</v>
      </c>
      <c r="G116">
        <f t="shared" si="12"/>
        <v>0.86714070358661499</v>
      </c>
      <c r="H116" s="2">
        <f t="shared" si="10"/>
        <v>1</v>
      </c>
      <c r="I116" s="2">
        <f t="shared" si="11"/>
        <v>1</v>
      </c>
      <c r="J116" s="2"/>
      <c r="L116" s="2"/>
    </row>
    <row r="117" spans="1:12" ht="13" x14ac:dyDescent="0.3">
      <c r="A117">
        <v>110</v>
      </c>
      <c r="B117" s="6">
        <f>SCB!F115</f>
        <v>1</v>
      </c>
      <c r="C117">
        <f t="shared" si="9"/>
        <v>0.45941832126898674</v>
      </c>
      <c r="E117">
        <f t="shared" si="6"/>
        <v>0</v>
      </c>
      <c r="F117" s="20">
        <f t="shared" si="7"/>
        <v>0</v>
      </c>
      <c r="G117">
        <f t="shared" si="12"/>
        <v>0.53904987310902031</v>
      </c>
      <c r="H117" s="2">
        <f t="shared" si="10"/>
        <v>1</v>
      </c>
      <c r="I117" s="2">
        <f t="shared" si="11"/>
        <v>1</v>
      </c>
    </row>
    <row r="118" spans="1:12" ht="13" x14ac:dyDescent="0.3">
      <c r="A118">
        <v>111</v>
      </c>
      <c r="B118" s="6">
        <f>SCB!F116</f>
        <v>0</v>
      </c>
      <c r="C118">
        <f t="shared" si="9"/>
        <v>0</v>
      </c>
      <c r="E118">
        <f t="shared" si="6"/>
        <v>0</v>
      </c>
      <c r="F118" s="20">
        <f t="shared" si="7"/>
        <v>0</v>
      </c>
      <c r="H118" s="2"/>
    </row>
    <row r="119" spans="1:12" ht="13" x14ac:dyDescent="0.3">
      <c r="A119">
        <v>112</v>
      </c>
      <c r="B119" s="6">
        <f>SCB!F117</f>
        <v>0</v>
      </c>
      <c r="C119">
        <f t="shared" si="9"/>
        <v>0</v>
      </c>
      <c r="E119">
        <f t="shared" si="6"/>
        <v>0</v>
      </c>
      <c r="F119" s="20">
        <f t="shared" si="7"/>
        <v>0</v>
      </c>
      <c r="H119" s="2"/>
    </row>
    <row r="120" spans="1:12" ht="13" x14ac:dyDescent="0.3">
      <c r="A120">
        <v>113</v>
      </c>
      <c r="B120" s="6">
        <f>SCB!F118</f>
        <v>0</v>
      </c>
      <c r="C120">
        <f t="shared" si="9"/>
        <v>0</v>
      </c>
      <c r="E120">
        <f t="shared" si="6"/>
        <v>0</v>
      </c>
      <c r="F120" s="15">
        <f t="shared" si="7"/>
        <v>0</v>
      </c>
      <c r="H120" s="2"/>
    </row>
    <row r="121" spans="1:12" ht="13" x14ac:dyDescent="0.3">
      <c r="A121">
        <v>114</v>
      </c>
      <c r="B121" s="6">
        <f>SCB!F119</f>
        <v>0</v>
      </c>
      <c r="C121">
        <f t="shared" si="9"/>
        <v>0</v>
      </c>
      <c r="E121">
        <f t="shared" si="6"/>
        <v>0</v>
      </c>
      <c r="F121" s="15">
        <f t="shared" si="7"/>
        <v>0</v>
      </c>
      <c r="H121" s="2"/>
    </row>
    <row r="122" spans="1:12" ht="13" x14ac:dyDescent="0.3">
      <c r="A122">
        <v>115</v>
      </c>
      <c r="B122" s="6">
        <f>SCB!F120</f>
        <v>0</v>
      </c>
      <c r="C122">
        <f t="shared" si="9"/>
        <v>0</v>
      </c>
      <c r="E122">
        <f t="shared" si="6"/>
        <v>0</v>
      </c>
      <c r="F122" s="15">
        <f t="shared" si="7"/>
        <v>0</v>
      </c>
      <c r="H122" s="2"/>
    </row>
    <row r="123" spans="1:12" ht="13" x14ac:dyDescent="0.3">
      <c r="A123">
        <v>116</v>
      </c>
      <c r="B123" s="6">
        <f>SCB!F121</f>
        <v>0</v>
      </c>
      <c r="C123">
        <f t="shared" si="9"/>
        <v>0</v>
      </c>
      <c r="E123">
        <f t="shared" si="6"/>
        <v>0</v>
      </c>
      <c r="F123" s="15">
        <f t="shared" si="7"/>
        <v>0</v>
      </c>
      <c r="H123" s="2"/>
    </row>
    <row r="124" spans="1:12" ht="13" x14ac:dyDescent="0.3">
      <c r="A124">
        <v>117</v>
      </c>
      <c r="B124" s="6">
        <f>SCB!F122</f>
        <v>0</v>
      </c>
      <c r="C124">
        <f t="shared" si="9"/>
        <v>0</v>
      </c>
      <c r="E124">
        <f t="shared" si="6"/>
        <v>0</v>
      </c>
      <c r="F124" s="15">
        <f t="shared" si="7"/>
        <v>0</v>
      </c>
      <c r="H124" s="2"/>
    </row>
    <row r="125" spans="1:12" ht="13" x14ac:dyDescent="0.3">
      <c r="A125">
        <v>118</v>
      </c>
      <c r="B125" s="6">
        <f>SCB!F123</f>
        <v>0</v>
      </c>
      <c r="C125">
        <f t="shared" si="9"/>
        <v>0</v>
      </c>
      <c r="E125">
        <f t="shared" si="6"/>
        <v>0</v>
      </c>
      <c r="F125" s="15">
        <f t="shared" si="7"/>
        <v>0</v>
      </c>
      <c r="H125" s="2"/>
    </row>
    <row r="126" spans="1:12" ht="13" x14ac:dyDescent="0.3">
      <c r="A126">
        <v>119</v>
      </c>
      <c r="B126" s="6">
        <f>SCB!F124</f>
        <v>0</v>
      </c>
      <c r="C126">
        <f t="shared" si="9"/>
        <v>0</v>
      </c>
      <c r="E126">
        <f t="shared" si="6"/>
        <v>0</v>
      </c>
      <c r="F126" s="15">
        <f t="shared" si="7"/>
        <v>0</v>
      </c>
      <c r="H126" s="2"/>
    </row>
    <row r="127" spans="1:12" ht="13" x14ac:dyDescent="0.3">
      <c r="A127">
        <v>120</v>
      </c>
      <c r="B127" s="6">
        <f>SCB!F125</f>
        <v>0</v>
      </c>
      <c r="C127">
        <f t="shared" si="9"/>
        <v>0</v>
      </c>
      <c r="E127">
        <f t="shared" si="6"/>
        <v>0</v>
      </c>
      <c r="F127" s="15">
        <f t="shared" si="7"/>
        <v>0</v>
      </c>
      <c r="H127" s="2"/>
    </row>
    <row r="128" spans="1:1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</sheetData>
  <phoneticPr fontId="5" type="noConversion"/>
  <hyperlinks>
    <hyperlink ref="B2" r:id="rId1" display="https://www.pensionsmyndigheten.se/statistik/publikationer/orange-rapport-2023/a-berakningsfaktorer.html" xr:uid="{9DE2CFDF-009D-48F0-90CC-0CA5910E7052}"/>
  </hyperlinks>
  <pageMargins left="0.75" right="0.75" top="1" bottom="1" header="0.5" footer="0.5"/>
  <pageSetup paperSize="9" scale="86" fitToHeight="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workbookViewId="0"/>
  </sheetViews>
  <sheetFormatPr defaultRowHeight="12.5" x14ac:dyDescent="0.25"/>
  <cols>
    <col min="1" max="1" width="5.7265625" customWidth="1"/>
    <col min="2" max="2" width="10.54296875" bestFit="1" customWidth="1"/>
    <col min="3" max="3" width="9.81640625" bestFit="1" customWidth="1"/>
    <col min="4" max="4" width="21.1796875" bestFit="1" customWidth="1"/>
    <col min="5" max="5" width="9.81640625" style="2" bestFit="1" customWidth="1"/>
    <col min="6" max="6" width="18.7265625" style="4" customWidth="1"/>
    <col min="7" max="7" width="13.1796875" style="5" bestFit="1" customWidth="1"/>
  </cols>
  <sheetData>
    <row r="1" spans="1:11" ht="13" x14ac:dyDescent="0.3">
      <c r="A1" s="3" t="s">
        <v>49</v>
      </c>
    </row>
    <row r="3" spans="1:11" x14ac:dyDescent="0.25">
      <c r="A3" s="24"/>
      <c r="B3" s="24"/>
      <c r="C3" s="25" t="s">
        <v>39</v>
      </c>
      <c r="D3" s="25"/>
      <c r="E3" s="26"/>
      <c r="F3" s="27" t="s">
        <v>40</v>
      </c>
      <c r="G3" s="28" t="s">
        <v>41</v>
      </c>
    </row>
    <row r="4" spans="1:11" x14ac:dyDescent="0.25">
      <c r="A4" s="24" t="s">
        <v>3</v>
      </c>
      <c r="B4" s="24" t="s">
        <v>42</v>
      </c>
      <c r="C4" s="24" t="s">
        <v>43</v>
      </c>
      <c r="D4" s="24" t="s">
        <v>44</v>
      </c>
      <c r="E4" s="26" t="s">
        <v>45</v>
      </c>
      <c r="F4" s="27" t="s">
        <v>46</v>
      </c>
      <c r="G4" s="28" t="s">
        <v>47</v>
      </c>
    </row>
    <row r="5" spans="1:11" ht="14.5" x14ac:dyDescent="0.35">
      <c r="A5" s="24">
        <v>0</v>
      </c>
      <c r="B5" s="30">
        <v>546648</v>
      </c>
      <c r="C5" s="30">
        <v>1154</v>
      </c>
      <c r="D5" s="30">
        <v>1017</v>
      </c>
      <c r="E5" s="31">
        <v>2.11</v>
      </c>
      <c r="F5" s="30">
        <v>100000</v>
      </c>
      <c r="G5" s="31">
        <v>82.95</v>
      </c>
      <c r="H5" s="4"/>
    </row>
    <row r="6" spans="1:11" ht="14.5" x14ac:dyDescent="0.35">
      <c r="A6" s="24">
        <v>1</v>
      </c>
      <c r="B6" s="30">
        <v>579048</v>
      </c>
      <c r="C6" s="30">
        <v>105</v>
      </c>
      <c r="D6" s="30">
        <v>57</v>
      </c>
      <c r="E6" s="31">
        <v>0.18</v>
      </c>
      <c r="F6" s="30">
        <v>99789</v>
      </c>
      <c r="G6" s="31">
        <v>82.13</v>
      </c>
      <c r="H6" s="4"/>
      <c r="K6" s="29"/>
    </row>
    <row r="7" spans="1:11" ht="14.5" x14ac:dyDescent="0.35">
      <c r="A7" s="24">
        <v>2</v>
      </c>
      <c r="B7" s="30">
        <v>593110</v>
      </c>
      <c r="C7" s="30">
        <v>48</v>
      </c>
      <c r="D7" s="30">
        <v>25</v>
      </c>
      <c r="E7" s="31">
        <v>0.08</v>
      </c>
      <c r="F7" s="30">
        <v>99771</v>
      </c>
      <c r="G7" s="31">
        <v>81.14</v>
      </c>
      <c r="H7" s="4"/>
      <c r="K7" s="29"/>
    </row>
    <row r="8" spans="1:11" ht="14.5" x14ac:dyDescent="0.35">
      <c r="A8" s="24">
        <v>3</v>
      </c>
      <c r="B8" s="30">
        <v>602506</v>
      </c>
      <c r="C8" s="30">
        <v>63</v>
      </c>
      <c r="D8" s="30">
        <v>33</v>
      </c>
      <c r="E8" s="31">
        <v>0.1</v>
      </c>
      <c r="F8" s="30">
        <v>99763</v>
      </c>
      <c r="G8" s="31">
        <v>80.150000000000006</v>
      </c>
      <c r="H8" s="4"/>
      <c r="K8" s="29"/>
    </row>
    <row r="9" spans="1:11" ht="14.5" x14ac:dyDescent="0.35">
      <c r="A9" s="24">
        <v>4</v>
      </c>
      <c r="B9" s="30">
        <v>610448</v>
      </c>
      <c r="C9" s="30">
        <v>66</v>
      </c>
      <c r="D9" s="30">
        <v>29</v>
      </c>
      <c r="E9" s="31">
        <v>0.11</v>
      </c>
      <c r="F9" s="30">
        <v>99753</v>
      </c>
      <c r="G9" s="31">
        <v>79.16</v>
      </c>
      <c r="H9" s="4"/>
      <c r="K9" s="29"/>
    </row>
    <row r="10" spans="1:11" ht="14.5" x14ac:dyDescent="0.35">
      <c r="A10" s="24">
        <v>5</v>
      </c>
      <c r="B10" s="30">
        <v>616167</v>
      </c>
      <c r="C10" s="30">
        <v>37</v>
      </c>
      <c r="D10" s="30">
        <v>17</v>
      </c>
      <c r="E10" s="31">
        <v>0.06</v>
      </c>
      <c r="F10" s="30">
        <v>99742</v>
      </c>
      <c r="G10" s="31">
        <v>78.16</v>
      </c>
      <c r="H10" s="4"/>
      <c r="K10" s="29"/>
    </row>
    <row r="11" spans="1:11" ht="14.5" x14ac:dyDescent="0.35">
      <c r="A11" s="24">
        <v>6</v>
      </c>
      <c r="B11" s="30">
        <v>619588</v>
      </c>
      <c r="C11" s="30">
        <v>38</v>
      </c>
      <c r="D11" s="30">
        <v>19</v>
      </c>
      <c r="E11" s="31">
        <v>0.06</v>
      </c>
      <c r="F11" s="30">
        <v>99736</v>
      </c>
      <c r="G11" s="31">
        <v>77.17</v>
      </c>
      <c r="H11" s="4"/>
      <c r="K11" s="29"/>
    </row>
    <row r="12" spans="1:11" ht="14.5" x14ac:dyDescent="0.35">
      <c r="A12" s="24">
        <v>7</v>
      </c>
      <c r="B12" s="30">
        <v>621001</v>
      </c>
      <c r="C12" s="30">
        <v>35</v>
      </c>
      <c r="D12" s="30">
        <v>12</v>
      </c>
      <c r="E12" s="31">
        <v>0.06</v>
      </c>
      <c r="F12" s="30">
        <v>99730</v>
      </c>
      <c r="G12" s="31">
        <v>76.17</v>
      </c>
      <c r="H12" s="4"/>
      <c r="K12" s="29"/>
    </row>
    <row r="13" spans="1:11" ht="14.5" x14ac:dyDescent="0.35">
      <c r="A13" s="24">
        <v>8</v>
      </c>
      <c r="B13" s="30">
        <v>623296</v>
      </c>
      <c r="C13" s="30">
        <v>32</v>
      </c>
      <c r="D13" s="30">
        <v>15</v>
      </c>
      <c r="E13" s="31">
        <v>0.05</v>
      </c>
      <c r="F13" s="30">
        <v>99724</v>
      </c>
      <c r="G13" s="31">
        <v>75.180000000000007</v>
      </c>
      <c r="H13" s="4"/>
      <c r="K13" s="29"/>
    </row>
    <row r="14" spans="1:11" ht="14.5" x14ac:dyDescent="0.35">
      <c r="A14" s="24">
        <v>9</v>
      </c>
      <c r="B14" s="30">
        <v>626512</v>
      </c>
      <c r="C14" s="30">
        <v>33</v>
      </c>
      <c r="D14" s="30">
        <v>20</v>
      </c>
      <c r="E14" s="31">
        <v>0.05</v>
      </c>
      <c r="F14" s="30">
        <v>99719</v>
      </c>
      <c r="G14" s="31">
        <v>74.180000000000007</v>
      </c>
      <c r="H14" s="4"/>
      <c r="K14" s="29"/>
    </row>
    <row r="15" spans="1:11" ht="14.5" x14ac:dyDescent="0.35">
      <c r="A15" s="24">
        <v>10</v>
      </c>
      <c r="B15" s="30">
        <v>627110</v>
      </c>
      <c r="C15" s="30">
        <v>35</v>
      </c>
      <c r="D15" s="30">
        <v>19</v>
      </c>
      <c r="E15" s="31">
        <v>0.06</v>
      </c>
      <c r="F15" s="30">
        <v>99714</v>
      </c>
      <c r="G15" s="31">
        <v>73.19</v>
      </c>
      <c r="H15" s="4"/>
      <c r="K15" s="29"/>
    </row>
    <row r="16" spans="1:11" ht="14.5" x14ac:dyDescent="0.35">
      <c r="A16" s="24">
        <v>11</v>
      </c>
      <c r="B16" s="30">
        <v>626107</v>
      </c>
      <c r="C16" s="30">
        <v>49</v>
      </c>
      <c r="D16" s="30">
        <v>22</v>
      </c>
      <c r="E16" s="31">
        <v>0.08</v>
      </c>
      <c r="F16" s="30">
        <v>99708</v>
      </c>
      <c r="G16" s="31">
        <v>72.19</v>
      </c>
      <c r="H16" s="4"/>
      <c r="K16" s="29"/>
    </row>
    <row r="17" spans="1:11" ht="14.5" x14ac:dyDescent="0.35">
      <c r="A17" s="24">
        <v>12</v>
      </c>
      <c r="B17" s="30">
        <v>623951</v>
      </c>
      <c r="C17" s="30">
        <v>42</v>
      </c>
      <c r="D17" s="30">
        <v>19</v>
      </c>
      <c r="E17" s="31">
        <v>7.0000000000000007E-2</v>
      </c>
      <c r="F17" s="30">
        <v>99700</v>
      </c>
      <c r="G17" s="31">
        <v>71.2</v>
      </c>
      <c r="H17" s="4"/>
      <c r="K17" s="29"/>
    </row>
    <row r="18" spans="1:11" ht="14.5" x14ac:dyDescent="0.35">
      <c r="A18" s="24">
        <v>13</v>
      </c>
      <c r="B18" s="30">
        <v>617632</v>
      </c>
      <c r="C18" s="30">
        <v>54</v>
      </c>
      <c r="D18" s="30">
        <v>25</v>
      </c>
      <c r="E18" s="31">
        <v>0.09</v>
      </c>
      <c r="F18" s="30">
        <v>99693</v>
      </c>
      <c r="G18" s="31">
        <v>70.2</v>
      </c>
      <c r="H18" s="4"/>
      <c r="K18" s="29"/>
    </row>
    <row r="19" spans="1:11" ht="14.5" x14ac:dyDescent="0.35">
      <c r="A19" s="24">
        <v>14</v>
      </c>
      <c r="B19" s="30">
        <v>608428</v>
      </c>
      <c r="C19" s="30">
        <v>72</v>
      </c>
      <c r="D19" s="30">
        <v>43</v>
      </c>
      <c r="E19" s="31">
        <v>0.12</v>
      </c>
      <c r="F19" s="30">
        <v>99684</v>
      </c>
      <c r="G19" s="31">
        <v>69.209999999999994</v>
      </c>
      <c r="H19" s="4"/>
      <c r="K19" s="29"/>
    </row>
    <row r="20" spans="1:11" ht="14.5" x14ac:dyDescent="0.35">
      <c r="A20" s="24">
        <v>15</v>
      </c>
      <c r="B20" s="30">
        <v>600625</v>
      </c>
      <c r="C20" s="30">
        <v>92</v>
      </c>
      <c r="D20" s="30">
        <v>45</v>
      </c>
      <c r="E20" s="31">
        <v>0.15</v>
      </c>
      <c r="F20" s="30">
        <v>99672</v>
      </c>
      <c r="G20" s="31">
        <v>68.22</v>
      </c>
      <c r="H20" s="4"/>
      <c r="K20" s="29"/>
    </row>
    <row r="21" spans="1:11" ht="14.5" x14ac:dyDescent="0.35">
      <c r="A21" s="24">
        <v>16</v>
      </c>
      <c r="B21" s="30">
        <v>592665</v>
      </c>
      <c r="C21" s="30">
        <v>100</v>
      </c>
      <c r="D21" s="30">
        <v>51</v>
      </c>
      <c r="E21" s="31">
        <v>0.17</v>
      </c>
      <c r="F21" s="30">
        <v>99657</v>
      </c>
      <c r="G21" s="31">
        <v>67.23</v>
      </c>
      <c r="H21" s="4"/>
      <c r="K21" s="29"/>
    </row>
    <row r="22" spans="1:11" ht="14.5" x14ac:dyDescent="0.35">
      <c r="A22" s="24">
        <v>17</v>
      </c>
      <c r="B22" s="30">
        <v>582978</v>
      </c>
      <c r="C22" s="30">
        <v>131</v>
      </c>
      <c r="D22" s="30">
        <v>66</v>
      </c>
      <c r="E22" s="31">
        <v>0.22</v>
      </c>
      <c r="F22" s="30">
        <v>99640</v>
      </c>
      <c r="G22" s="31">
        <v>66.239999999999995</v>
      </c>
      <c r="H22" s="4"/>
      <c r="K22" s="29"/>
    </row>
    <row r="23" spans="1:11" ht="14.5" x14ac:dyDescent="0.35">
      <c r="A23" s="24">
        <v>18</v>
      </c>
      <c r="B23" s="30">
        <v>576016</v>
      </c>
      <c r="C23" s="30">
        <v>167</v>
      </c>
      <c r="D23" s="30">
        <v>78</v>
      </c>
      <c r="E23" s="31">
        <v>0.28999999999999998</v>
      </c>
      <c r="F23" s="30">
        <v>99618</v>
      </c>
      <c r="G23" s="31">
        <v>65.25</v>
      </c>
      <c r="H23" s="4"/>
      <c r="K23" s="29"/>
    </row>
    <row r="24" spans="1:11" ht="14.5" x14ac:dyDescent="0.35">
      <c r="A24" s="24">
        <v>19</v>
      </c>
      <c r="B24" s="30">
        <v>573116</v>
      </c>
      <c r="C24" s="30">
        <v>215</v>
      </c>
      <c r="D24" s="30">
        <v>103</v>
      </c>
      <c r="E24" s="31">
        <v>0.38</v>
      </c>
      <c r="F24" s="30">
        <v>99589</v>
      </c>
      <c r="G24" s="31">
        <v>64.27</v>
      </c>
      <c r="H24" s="4"/>
      <c r="K24" s="29"/>
    </row>
    <row r="25" spans="1:11" ht="14.5" x14ac:dyDescent="0.35">
      <c r="A25" s="24">
        <v>20</v>
      </c>
      <c r="B25" s="30">
        <v>572770</v>
      </c>
      <c r="C25" s="30">
        <v>243</v>
      </c>
      <c r="D25" s="30">
        <v>109</v>
      </c>
      <c r="E25" s="31">
        <v>0.42</v>
      </c>
      <c r="F25" s="30">
        <v>99552</v>
      </c>
      <c r="G25" s="31">
        <v>63.29</v>
      </c>
      <c r="H25" s="4"/>
      <c r="K25" s="29"/>
    </row>
    <row r="26" spans="1:11" ht="14.5" x14ac:dyDescent="0.35">
      <c r="A26" s="24">
        <v>21</v>
      </c>
      <c r="B26" s="30">
        <v>571764</v>
      </c>
      <c r="C26" s="30">
        <v>239</v>
      </c>
      <c r="D26" s="30">
        <v>128</v>
      </c>
      <c r="E26" s="31">
        <v>0.42</v>
      </c>
      <c r="F26" s="30">
        <v>99510</v>
      </c>
      <c r="G26" s="31">
        <v>62.32</v>
      </c>
      <c r="H26" s="4"/>
      <c r="K26" s="29"/>
    </row>
    <row r="27" spans="1:11" ht="14.5" x14ac:dyDescent="0.35">
      <c r="A27" s="24">
        <v>22</v>
      </c>
      <c r="B27" s="30">
        <v>577625</v>
      </c>
      <c r="C27" s="30">
        <v>233</v>
      </c>
      <c r="D27" s="30">
        <v>116</v>
      </c>
      <c r="E27" s="31">
        <v>0.4</v>
      </c>
      <c r="F27" s="30">
        <v>99468</v>
      </c>
      <c r="G27" s="31">
        <v>61.35</v>
      </c>
      <c r="H27" s="4"/>
      <c r="K27" s="29"/>
    </row>
    <row r="28" spans="1:11" ht="14.5" x14ac:dyDescent="0.35">
      <c r="A28" s="24">
        <v>23</v>
      </c>
      <c r="B28" s="30">
        <v>592110</v>
      </c>
      <c r="C28" s="30">
        <v>246</v>
      </c>
      <c r="D28" s="30">
        <v>114</v>
      </c>
      <c r="E28" s="31">
        <v>0.42</v>
      </c>
      <c r="F28" s="30">
        <v>99428</v>
      </c>
      <c r="G28" s="31">
        <v>60.37</v>
      </c>
      <c r="H28" s="4"/>
      <c r="K28" s="29"/>
    </row>
    <row r="29" spans="1:11" ht="14.5" x14ac:dyDescent="0.35">
      <c r="A29" s="24">
        <v>24</v>
      </c>
      <c r="B29" s="30">
        <v>611330</v>
      </c>
      <c r="C29" s="30">
        <v>265</v>
      </c>
      <c r="D29" s="30">
        <v>116</v>
      </c>
      <c r="E29" s="31">
        <v>0.43</v>
      </c>
      <c r="F29" s="30">
        <v>99387</v>
      </c>
      <c r="G29" s="31">
        <v>59.4</v>
      </c>
      <c r="H29" s="4"/>
      <c r="K29" s="29"/>
    </row>
    <row r="30" spans="1:11" ht="14.5" x14ac:dyDescent="0.35">
      <c r="A30" s="24">
        <v>25</v>
      </c>
      <c r="B30" s="30">
        <v>636777</v>
      </c>
      <c r="C30" s="30">
        <v>305</v>
      </c>
      <c r="D30" s="30">
        <v>175</v>
      </c>
      <c r="E30" s="31">
        <v>0.48</v>
      </c>
      <c r="F30" s="30">
        <v>99344</v>
      </c>
      <c r="G30" s="31">
        <v>58.42</v>
      </c>
      <c r="H30" s="4"/>
      <c r="K30" s="29"/>
    </row>
    <row r="31" spans="1:11" ht="14.5" x14ac:dyDescent="0.35">
      <c r="A31" s="24">
        <v>26</v>
      </c>
      <c r="B31" s="30">
        <v>670232</v>
      </c>
      <c r="C31" s="30">
        <v>284</v>
      </c>
      <c r="D31" s="30">
        <v>142</v>
      </c>
      <c r="E31" s="31">
        <v>0.42</v>
      </c>
      <c r="F31" s="30">
        <v>99296</v>
      </c>
      <c r="G31" s="31">
        <v>57.45</v>
      </c>
      <c r="H31" s="4"/>
      <c r="K31" s="29"/>
    </row>
    <row r="32" spans="1:11" ht="14.5" x14ac:dyDescent="0.35">
      <c r="A32" s="24">
        <v>27</v>
      </c>
      <c r="B32" s="30">
        <v>705976</v>
      </c>
      <c r="C32" s="30">
        <v>299</v>
      </c>
      <c r="D32" s="30">
        <v>136</v>
      </c>
      <c r="E32" s="31">
        <v>0.42</v>
      </c>
      <c r="F32" s="30">
        <v>99254</v>
      </c>
      <c r="G32" s="31">
        <v>56.47</v>
      </c>
      <c r="H32" s="4"/>
      <c r="K32" s="29"/>
    </row>
    <row r="33" spans="1:11" ht="14.5" x14ac:dyDescent="0.35">
      <c r="A33" s="24">
        <v>28</v>
      </c>
      <c r="B33" s="30">
        <v>737541</v>
      </c>
      <c r="C33" s="30">
        <v>363</v>
      </c>
      <c r="D33" s="30">
        <v>196</v>
      </c>
      <c r="E33" s="31">
        <v>0.49</v>
      </c>
      <c r="F33" s="30">
        <v>99212</v>
      </c>
      <c r="G33" s="31">
        <v>55.5</v>
      </c>
      <c r="H33" s="4"/>
      <c r="K33" s="29"/>
    </row>
    <row r="34" spans="1:11" ht="14.5" x14ac:dyDescent="0.35">
      <c r="A34" s="24">
        <v>29</v>
      </c>
      <c r="B34" s="30">
        <v>757880</v>
      </c>
      <c r="C34" s="30">
        <v>330</v>
      </c>
      <c r="D34" s="30">
        <v>167</v>
      </c>
      <c r="E34" s="31">
        <v>0.44</v>
      </c>
      <c r="F34" s="30">
        <v>99163</v>
      </c>
      <c r="G34" s="31">
        <v>54.52</v>
      </c>
      <c r="H34" s="4"/>
      <c r="K34" s="29"/>
    </row>
    <row r="35" spans="1:11" ht="14.5" x14ac:dyDescent="0.35">
      <c r="A35" s="24">
        <v>30</v>
      </c>
      <c r="B35" s="30">
        <v>766112</v>
      </c>
      <c r="C35" s="30">
        <v>370</v>
      </c>
      <c r="D35" s="30">
        <v>178</v>
      </c>
      <c r="E35" s="31">
        <v>0.48</v>
      </c>
      <c r="F35" s="30">
        <v>99120</v>
      </c>
      <c r="G35" s="31">
        <v>53.55</v>
      </c>
      <c r="H35" s="4"/>
      <c r="K35" s="29"/>
    </row>
    <row r="36" spans="1:11" ht="14.5" x14ac:dyDescent="0.35">
      <c r="A36" s="24">
        <v>31</v>
      </c>
      <c r="B36" s="30">
        <v>763721</v>
      </c>
      <c r="C36" s="30">
        <v>393</v>
      </c>
      <c r="D36" s="30">
        <v>210</v>
      </c>
      <c r="E36" s="31">
        <v>0.51</v>
      </c>
      <c r="F36" s="30">
        <v>99072</v>
      </c>
      <c r="G36" s="31">
        <v>52.57</v>
      </c>
      <c r="H36" s="4"/>
      <c r="K36" s="29"/>
    </row>
    <row r="37" spans="1:11" ht="14.5" x14ac:dyDescent="0.35">
      <c r="A37" s="24">
        <v>32</v>
      </c>
      <c r="B37" s="30">
        <v>752301</v>
      </c>
      <c r="C37" s="30">
        <v>389</v>
      </c>
      <c r="D37" s="30">
        <v>195</v>
      </c>
      <c r="E37" s="31">
        <v>0.52</v>
      </c>
      <c r="F37" s="30">
        <v>99021</v>
      </c>
      <c r="G37" s="31">
        <v>51.6</v>
      </c>
      <c r="H37" s="4"/>
      <c r="K37" s="29"/>
    </row>
    <row r="38" spans="1:11" ht="14.5" x14ac:dyDescent="0.35">
      <c r="A38" s="24">
        <v>33</v>
      </c>
      <c r="B38" s="30">
        <v>735316</v>
      </c>
      <c r="C38" s="30">
        <v>340</v>
      </c>
      <c r="D38" s="30">
        <v>156</v>
      </c>
      <c r="E38" s="31">
        <v>0.46</v>
      </c>
      <c r="F38" s="30">
        <v>98970</v>
      </c>
      <c r="G38" s="31">
        <v>50.63</v>
      </c>
      <c r="H38" s="4"/>
      <c r="K38" s="29"/>
    </row>
    <row r="39" spans="1:11" ht="14.5" x14ac:dyDescent="0.35">
      <c r="A39" s="24">
        <v>34</v>
      </c>
      <c r="B39" s="30">
        <v>716177</v>
      </c>
      <c r="C39" s="30">
        <v>381</v>
      </c>
      <c r="D39" s="30">
        <v>185</v>
      </c>
      <c r="E39" s="31">
        <v>0.53</v>
      </c>
      <c r="F39" s="30">
        <v>98924</v>
      </c>
      <c r="G39" s="31">
        <v>49.65</v>
      </c>
      <c r="H39" s="4"/>
      <c r="K39" s="29"/>
    </row>
    <row r="40" spans="1:11" ht="14.5" x14ac:dyDescent="0.35">
      <c r="A40" s="24">
        <v>35</v>
      </c>
      <c r="B40" s="30">
        <v>697137</v>
      </c>
      <c r="C40" s="30">
        <v>410</v>
      </c>
      <c r="D40" s="30">
        <v>196</v>
      </c>
      <c r="E40" s="31">
        <v>0.59</v>
      </c>
      <c r="F40" s="30">
        <v>98871</v>
      </c>
      <c r="G40" s="31">
        <v>48.68</v>
      </c>
      <c r="H40" s="4"/>
      <c r="K40" s="29"/>
    </row>
    <row r="41" spans="1:11" ht="14.5" x14ac:dyDescent="0.35">
      <c r="A41" s="24">
        <v>36</v>
      </c>
      <c r="B41" s="30">
        <v>680960</v>
      </c>
      <c r="C41" s="30">
        <v>381</v>
      </c>
      <c r="D41" s="30">
        <v>182</v>
      </c>
      <c r="E41" s="31">
        <v>0.56000000000000005</v>
      </c>
      <c r="F41" s="30">
        <v>98813</v>
      </c>
      <c r="G41" s="31">
        <v>47.7</v>
      </c>
      <c r="H41" s="4"/>
      <c r="K41" s="29"/>
    </row>
    <row r="42" spans="1:11" ht="14.5" x14ac:dyDescent="0.35">
      <c r="A42" s="24">
        <v>37</v>
      </c>
      <c r="B42" s="30">
        <v>668278</v>
      </c>
      <c r="C42" s="30">
        <v>399</v>
      </c>
      <c r="D42" s="30">
        <v>190</v>
      </c>
      <c r="E42" s="31">
        <v>0.6</v>
      </c>
      <c r="F42" s="30">
        <v>98758</v>
      </c>
      <c r="G42" s="31">
        <v>46.73</v>
      </c>
      <c r="H42" s="4"/>
      <c r="K42" s="29"/>
    </row>
    <row r="43" spans="1:11" ht="14.5" x14ac:dyDescent="0.35">
      <c r="A43" s="24">
        <v>38</v>
      </c>
      <c r="B43" s="30">
        <v>658768</v>
      </c>
      <c r="C43" s="30">
        <v>434</v>
      </c>
      <c r="D43" s="30">
        <v>214</v>
      </c>
      <c r="E43" s="31">
        <v>0.66</v>
      </c>
      <c r="F43" s="30">
        <v>98699</v>
      </c>
      <c r="G43" s="31">
        <v>45.76</v>
      </c>
      <c r="H43" s="4"/>
      <c r="K43" s="29"/>
    </row>
    <row r="44" spans="1:11" ht="14.5" x14ac:dyDescent="0.35">
      <c r="A44" s="24">
        <v>39</v>
      </c>
      <c r="B44" s="30">
        <v>652696</v>
      </c>
      <c r="C44" s="30">
        <v>453</v>
      </c>
      <c r="D44" s="30">
        <v>215</v>
      </c>
      <c r="E44" s="31">
        <v>0.69</v>
      </c>
      <c r="F44" s="30">
        <v>98634</v>
      </c>
      <c r="G44" s="31">
        <v>44.79</v>
      </c>
      <c r="H44" s="4"/>
      <c r="K44" s="29"/>
    </row>
    <row r="45" spans="1:11" ht="14.5" x14ac:dyDescent="0.35">
      <c r="A45" s="24">
        <v>40</v>
      </c>
      <c r="B45" s="30">
        <v>646811</v>
      </c>
      <c r="C45" s="30">
        <v>474</v>
      </c>
      <c r="D45" s="30">
        <v>263</v>
      </c>
      <c r="E45" s="31">
        <v>0.73</v>
      </c>
      <c r="F45" s="30">
        <v>98566</v>
      </c>
      <c r="G45" s="31">
        <v>43.82</v>
      </c>
      <c r="H45" s="4"/>
      <c r="K45" s="29"/>
    </row>
    <row r="46" spans="1:11" ht="14.5" x14ac:dyDescent="0.35">
      <c r="A46" s="24">
        <v>41</v>
      </c>
      <c r="B46" s="30">
        <v>640737</v>
      </c>
      <c r="C46" s="30">
        <v>492</v>
      </c>
      <c r="D46" s="30">
        <v>257</v>
      </c>
      <c r="E46" s="31">
        <v>0.77</v>
      </c>
      <c r="F46" s="30">
        <v>98494</v>
      </c>
      <c r="G46" s="31">
        <v>42.85</v>
      </c>
      <c r="H46" s="4"/>
      <c r="K46" s="29"/>
    </row>
    <row r="47" spans="1:11" ht="14.5" x14ac:dyDescent="0.35">
      <c r="A47" s="24">
        <v>42</v>
      </c>
      <c r="B47" s="30">
        <v>637203</v>
      </c>
      <c r="C47" s="30">
        <v>525</v>
      </c>
      <c r="D47" s="30">
        <v>237</v>
      </c>
      <c r="E47" s="31">
        <v>0.82</v>
      </c>
      <c r="F47" s="30">
        <v>98418</v>
      </c>
      <c r="G47" s="31">
        <v>41.88</v>
      </c>
      <c r="H47" s="4"/>
      <c r="K47" s="29"/>
    </row>
    <row r="48" spans="1:11" ht="14.5" x14ac:dyDescent="0.35">
      <c r="A48" s="24">
        <v>43</v>
      </c>
      <c r="B48" s="30">
        <v>635195</v>
      </c>
      <c r="C48" s="30">
        <v>550</v>
      </c>
      <c r="D48" s="30">
        <v>269</v>
      </c>
      <c r="E48" s="31">
        <v>0.87</v>
      </c>
      <c r="F48" s="30">
        <v>98337</v>
      </c>
      <c r="G48" s="31">
        <v>40.92</v>
      </c>
      <c r="H48" s="4"/>
      <c r="K48" s="29"/>
    </row>
    <row r="49" spans="1:11" ht="14.5" x14ac:dyDescent="0.35">
      <c r="A49" s="24">
        <v>44</v>
      </c>
      <c r="B49" s="30">
        <v>637861</v>
      </c>
      <c r="C49" s="30">
        <v>568</v>
      </c>
      <c r="D49" s="30">
        <v>275</v>
      </c>
      <c r="E49" s="31">
        <v>0.89</v>
      </c>
      <c r="F49" s="30">
        <v>98252</v>
      </c>
      <c r="G49" s="31">
        <v>39.950000000000003</v>
      </c>
      <c r="H49" s="4"/>
      <c r="K49" s="29"/>
    </row>
    <row r="50" spans="1:11" ht="14.5" x14ac:dyDescent="0.35">
      <c r="A50" s="24">
        <v>45</v>
      </c>
      <c r="B50" s="30">
        <v>646128</v>
      </c>
      <c r="C50" s="30">
        <v>646</v>
      </c>
      <c r="D50" s="30">
        <v>297</v>
      </c>
      <c r="E50" s="31">
        <v>1</v>
      </c>
      <c r="F50" s="30">
        <v>98165</v>
      </c>
      <c r="G50" s="31">
        <v>38.99</v>
      </c>
      <c r="H50" s="4"/>
      <c r="K50" s="29"/>
    </row>
    <row r="51" spans="1:11" ht="14.5" x14ac:dyDescent="0.35">
      <c r="A51" s="24">
        <v>46</v>
      </c>
      <c r="B51" s="30">
        <v>655421</v>
      </c>
      <c r="C51" s="30">
        <v>701</v>
      </c>
      <c r="D51" s="30">
        <v>372</v>
      </c>
      <c r="E51" s="31">
        <v>1.07</v>
      </c>
      <c r="F51" s="30">
        <v>98067</v>
      </c>
      <c r="G51" s="31">
        <v>38.03</v>
      </c>
      <c r="H51" s="4"/>
      <c r="K51" s="29"/>
    </row>
    <row r="52" spans="1:11" ht="14.5" x14ac:dyDescent="0.35">
      <c r="A52" s="24">
        <v>47</v>
      </c>
      <c r="B52" s="30">
        <v>664381</v>
      </c>
      <c r="C52" s="30">
        <v>830</v>
      </c>
      <c r="D52" s="30">
        <v>383</v>
      </c>
      <c r="E52" s="31">
        <v>1.25</v>
      </c>
      <c r="F52" s="30">
        <v>97962</v>
      </c>
      <c r="G52" s="31">
        <v>37.07</v>
      </c>
      <c r="H52" s="4"/>
      <c r="K52" s="29"/>
    </row>
    <row r="53" spans="1:11" ht="14.5" x14ac:dyDescent="0.35">
      <c r="A53" s="24">
        <v>48</v>
      </c>
      <c r="B53" s="30">
        <v>668364</v>
      </c>
      <c r="C53" s="30">
        <v>833</v>
      </c>
      <c r="D53" s="30">
        <v>426</v>
      </c>
      <c r="E53" s="31">
        <v>1.25</v>
      </c>
      <c r="F53" s="30">
        <v>97840</v>
      </c>
      <c r="G53" s="31">
        <v>36.11</v>
      </c>
      <c r="H53" s="4"/>
      <c r="K53" s="29"/>
    </row>
    <row r="54" spans="1:11" ht="14.5" x14ac:dyDescent="0.35">
      <c r="A54" s="24">
        <v>49</v>
      </c>
      <c r="B54" s="30">
        <v>664638</v>
      </c>
      <c r="C54" s="30">
        <v>998</v>
      </c>
      <c r="D54" s="30">
        <v>489</v>
      </c>
      <c r="E54" s="31">
        <v>1.5</v>
      </c>
      <c r="F54" s="30">
        <v>97718</v>
      </c>
      <c r="G54" s="31">
        <v>35.159999999999997</v>
      </c>
      <c r="H54" s="4"/>
      <c r="K54" s="29"/>
    </row>
    <row r="55" spans="1:11" ht="14.5" x14ac:dyDescent="0.35">
      <c r="A55" s="24">
        <v>50</v>
      </c>
      <c r="B55" s="30">
        <v>660630</v>
      </c>
      <c r="C55" s="30">
        <v>1072</v>
      </c>
      <c r="D55" s="30">
        <v>524</v>
      </c>
      <c r="E55" s="31">
        <v>1.62</v>
      </c>
      <c r="F55" s="30">
        <v>97571</v>
      </c>
      <c r="G55" s="31">
        <v>34.21</v>
      </c>
      <c r="H55" s="4"/>
      <c r="K55" s="29"/>
    </row>
    <row r="56" spans="1:11" ht="14.5" x14ac:dyDescent="0.35">
      <c r="A56" s="24">
        <v>51</v>
      </c>
      <c r="B56" s="30">
        <v>662332</v>
      </c>
      <c r="C56" s="30">
        <v>1249</v>
      </c>
      <c r="D56" s="30">
        <v>598</v>
      </c>
      <c r="E56" s="31">
        <v>1.88</v>
      </c>
      <c r="F56" s="30">
        <v>97413</v>
      </c>
      <c r="G56" s="31">
        <v>33.26</v>
      </c>
      <c r="H56" s="4"/>
      <c r="K56" s="29"/>
    </row>
    <row r="57" spans="1:11" ht="14.5" x14ac:dyDescent="0.35">
      <c r="A57" s="24">
        <v>52</v>
      </c>
      <c r="B57" s="30">
        <v>666613</v>
      </c>
      <c r="C57" s="30">
        <v>1342</v>
      </c>
      <c r="D57" s="30">
        <v>645</v>
      </c>
      <c r="E57" s="31">
        <v>2.0099999999999998</v>
      </c>
      <c r="F57" s="30">
        <v>97229</v>
      </c>
      <c r="G57" s="31">
        <v>32.33</v>
      </c>
      <c r="H57" s="4"/>
      <c r="K57" s="29"/>
    </row>
    <row r="58" spans="1:11" ht="14.5" x14ac:dyDescent="0.35">
      <c r="A58" s="24">
        <v>53</v>
      </c>
      <c r="B58" s="30">
        <v>673169</v>
      </c>
      <c r="C58" s="30">
        <v>1453</v>
      </c>
      <c r="D58" s="30">
        <v>692</v>
      </c>
      <c r="E58" s="31">
        <v>2.16</v>
      </c>
      <c r="F58" s="30">
        <v>97033</v>
      </c>
      <c r="G58" s="31">
        <v>31.39</v>
      </c>
      <c r="H58" s="4"/>
      <c r="K58" s="29"/>
    </row>
    <row r="59" spans="1:11" ht="14.5" x14ac:dyDescent="0.35">
      <c r="A59" s="24">
        <v>54</v>
      </c>
      <c r="B59" s="30">
        <v>681790</v>
      </c>
      <c r="C59" s="30">
        <v>1727</v>
      </c>
      <c r="D59" s="30">
        <v>853</v>
      </c>
      <c r="E59" s="31">
        <v>2.5299999999999998</v>
      </c>
      <c r="F59" s="30">
        <v>96824</v>
      </c>
      <c r="G59" s="31">
        <v>30.46</v>
      </c>
      <c r="H59" s="4"/>
      <c r="K59" s="29"/>
    </row>
    <row r="60" spans="1:11" ht="14.5" x14ac:dyDescent="0.35">
      <c r="A60" s="24">
        <v>55</v>
      </c>
      <c r="B60" s="30">
        <v>683739</v>
      </c>
      <c r="C60" s="30">
        <v>1871</v>
      </c>
      <c r="D60" s="30">
        <v>911</v>
      </c>
      <c r="E60" s="31">
        <v>2.73</v>
      </c>
      <c r="F60" s="30">
        <v>96579</v>
      </c>
      <c r="G60" s="31">
        <v>29.53</v>
      </c>
      <c r="H60" s="4"/>
      <c r="K60" s="29"/>
    </row>
    <row r="61" spans="1:11" ht="14.5" x14ac:dyDescent="0.35">
      <c r="A61" s="24">
        <v>56</v>
      </c>
      <c r="B61" s="30">
        <v>672485</v>
      </c>
      <c r="C61" s="30">
        <v>2132</v>
      </c>
      <c r="D61" s="30">
        <v>1036</v>
      </c>
      <c r="E61" s="31">
        <v>3.17</v>
      </c>
      <c r="F61" s="30">
        <v>96315</v>
      </c>
      <c r="G61" s="31">
        <v>28.61</v>
      </c>
      <c r="H61" s="4"/>
      <c r="K61" s="29"/>
    </row>
    <row r="62" spans="1:11" ht="14.5" x14ac:dyDescent="0.35">
      <c r="A62" s="24">
        <v>57</v>
      </c>
      <c r="B62" s="30">
        <v>652598</v>
      </c>
      <c r="C62" s="30">
        <v>2237</v>
      </c>
      <c r="D62" s="30">
        <v>1133</v>
      </c>
      <c r="E62" s="31">
        <v>3.42</v>
      </c>
      <c r="F62" s="30">
        <v>96010</v>
      </c>
      <c r="G62" s="31">
        <v>27.7</v>
      </c>
      <c r="H62" s="4"/>
      <c r="K62" s="29"/>
    </row>
    <row r="63" spans="1:11" ht="14.5" x14ac:dyDescent="0.35">
      <c r="A63" s="24">
        <v>58</v>
      </c>
      <c r="B63" s="30">
        <v>629263</v>
      </c>
      <c r="C63" s="30">
        <v>2361</v>
      </c>
      <c r="D63" s="30">
        <v>1185</v>
      </c>
      <c r="E63" s="31">
        <v>3.74</v>
      </c>
      <c r="F63" s="30">
        <v>95681</v>
      </c>
      <c r="G63" s="31">
        <v>26.79</v>
      </c>
      <c r="H63" s="4"/>
      <c r="K63" s="29"/>
    </row>
    <row r="64" spans="1:11" ht="14.5" x14ac:dyDescent="0.35">
      <c r="A64" s="24">
        <v>59</v>
      </c>
      <c r="B64" s="30">
        <v>605788</v>
      </c>
      <c r="C64" s="30">
        <v>2640</v>
      </c>
      <c r="D64" s="30">
        <v>1273</v>
      </c>
      <c r="E64" s="31">
        <v>4.3499999999999996</v>
      </c>
      <c r="F64" s="30">
        <v>95323</v>
      </c>
      <c r="G64" s="31">
        <v>25.89</v>
      </c>
      <c r="H64" s="4"/>
      <c r="K64" s="29"/>
    </row>
    <row r="65" spans="1:11" ht="14.5" x14ac:dyDescent="0.35">
      <c r="A65" s="24">
        <v>60</v>
      </c>
      <c r="B65" s="30">
        <v>587004</v>
      </c>
      <c r="C65" s="30">
        <v>2773</v>
      </c>
      <c r="D65" s="30">
        <v>1362</v>
      </c>
      <c r="E65" s="31">
        <v>4.71</v>
      </c>
      <c r="F65" s="30">
        <v>94908</v>
      </c>
      <c r="G65" s="31">
        <v>25</v>
      </c>
      <c r="H65" s="4"/>
      <c r="K65" s="29"/>
    </row>
    <row r="66" spans="1:11" ht="14.5" x14ac:dyDescent="0.35">
      <c r="A66" s="24">
        <v>61</v>
      </c>
      <c r="B66" s="30">
        <v>575968</v>
      </c>
      <c r="C66" s="30">
        <v>3035</v>
      </c>
      <c r="D66" s="30">
        <v>1471</v>
      </c>
      <c r="E66" s="31">
        <v>5.26</v>
      </c>
      <c r="F66" s="30">
        <v>94461</v>
      </c>
      <c r="G66" s="31">
        <v>24.12</v>
      </c>
      <c r="H66" s="4"/>
      <c r="K66" s="29"/>
    </row>
    <row r="67" spans="1:11" ht="14.5" x14ac:dyDescent="0.35">
      <c r="A67" s="24">
        <v>62</v>
      </c>
      <c r="B67" s="30">
        <v>570162</v>
      </c>
      <c r="C67" s="30">
        <v>3329</v>
      </c>
      <c r="D67" s="30">
        <v>1636</v>
      </c>
      <c r="E67" s="31">
        <v>5.82</v>
      </c>
      <c r="F67" s="30">
        <v>93965</v>
      </c>
      <c r="G67" s="31">
        <v>23.25</v>
      </c>
      <c r="H67" s="4"/>
      <c r="K67" s="29"/>
    </row>
    <row r="68" spans="1:11" ht="14.5" x14ac:dyDescent="0.35">
      <c r="A68" s="24">
        <v>63</v>
      </c>
      <c r="B68" s="30">
        <v>565840</v>
      </c>
      <c r="C68" s="30">
        <v>3699</v>
      </c>
      <c r="D68" s="30">
        <v>1829</v>
      </c>
      <c r="E68" s="31">
        <v>6.52</v>
      </c>
      <c r="F68" s="30">
        <v>93418</v>
      </c>
      <c r="G68" s="31">
        <v>22.38</v>
      </c>
      <c r="H68" s="4"/>
      <c r="K68" s="29"/>
    </row>
    <row r="69" spans="1:11" ht="14.5" x14ac:dyDescent="0.35">
      <c r="A69" s="24">
        <v>64</v>
      </c>
      <c r="B69" s="30">
        <v>559675</v>
      </c>
      <c r="C69" s="30">
        <v>4065</v>
      </c>
      <c r="D69" s="30">
        <v>2029</v>
      </c>
      <c r="E69" s="31">
        <v>7.24</v>
      </c>
      <c r="F69" s="30">
        <v>92809</v>
      </c>
      <c r="G69" s="31">
        <v>21.52</v>
      </c>
      <c r="H69" s="4"/>
      <c r="K69" s="29"/>
    </row>
    <row r="70" spans="1:11" ht="14.5" x14ac:dyDescent="0.35">
      <c r="A70" s="24">
        <v>65</v>
      </c>
      <c r="B70" s="30">
        <v>553338</v>
      </c>
      <c r="C70" s="30">
        <v>4489</v>
      </c>
      <c r="D70" s="30">
        <v>2229</v>
      </c>
      <c r="E70" s="31">
        <v>8.08</v>
      </c>
      <c r="F70" s="30">
        <v>92137</v>
      </c>
      <c r="G70" s="31">
        <v>20.68</v>
      </c>
      <c r="H70" s="4"/>
      <c r="K70" s="29"/>
    </row>
    <row r="71" spans="1:11" ht="14.5" x14ac:dyDescent="0.35">
      <c r="A71" s="24">
        <v>66</v>
      </c>
      <c r="B71" s="30">
        <v>547147</v>
      </c>
      <c r="C71" s="30">
        <v>5031</v>
      </c>
      <c r="D71" s="30">
        <v>2569</v>
      </c>
      <c r="E71" s="31">
        <v>9.15</v>
      </c>
      <c r="F71" s="30">
        <v>91393</v>
      </c>
      <c r="G71" s="31">
        <v>19.84</v>
      </c>
      <c r="H71" s="4"/>
      <c r="K71" s="29"/>
    </row>
    <row r="72" spans="1:11" ht="14.5" x14ac:dyDescent="0.35">
      <c r="A72" s="24">
        <v>67</v>
      </c>
      <c r="B72" s="30">
        <v>539119</v>
      </c>
      <c r="C72" s="30">
        <v>5352</v>
      </c>
      <c r="D72" s="30">
        <v>2700</v>
      </c>
      <c r="E72" s="31">
        <v>9.8800000000000008</v>
      </c>
      <c r="F72" s="30">
        <v>90557</v>
      </c>
      <c r="G72" s="31">
        <v>19.02</v>
      </c>
      <c r="H72" s="4"/>
      <c r="K72" s="29"/>
    </row>
    <row r="73" spans="1:11" ht="14.5" x14ac:dyDescent="0.35">
      <c r="A73" s="24">
        <v>68</v>
      </c>
      <c r="B73" s="30">
        <v>533314</v>
      </c>
      <c r="C73" s="30">
        <v>5920</v>
      </c>
      <c r="D73" s="30">
        <v>2930</v>
      </c>
      <c r="E73" s="31">
        <v>11.04</v>
      </c>
      <c r="F73" s="30">
        <v>89662</v>
      </c>
      <c r="G73" s="31">
        <v>18.2</v>
      </c>
      <c r="H73" s="4"/>
      <c r="K73" s="29"/>
    </row>
    <row r="74" spans="1:11" ht="14.5" x14ac:dyDescent="0.35">
      <c r="A74" s="24">
        <v>69</v>
      </c>
      <c r="B74" s="30">
        <v>533340</v>
      </c>
      <c r="C74" s="30">
        <v>6504</v>
      </c>
      <c r="D74" s="30">
        <v>3178</v>
      </c>
      <c r="E74" s="31">
        <v>12.12</v>
      </c>
      <c r="F74" s="30">
        <v>88672</v>
      </c>
      <c r="G74" s="31">
        <v>17.399999999999999</v>
      </c>
      <c r="H74" s="4"/>
      <c r="K74" s="29"/>
    </row>
    <row r="75" spans="1:11" ht="14.5" x14ac:dyDescent="0.35">
      <c r="A75" s="24">
        <v>70</v>
      </c>
      <c r="B75" s="30">
        <v>536279</v>
      </c>
      <c r="C75" s="30">
        <v>7235</v>
      </c>
      <c r="D75" s="30">
        <v>3582</v>
      </c>
      <c r="E75" s="31">
        <v>13.4</v>
      </c>
      <c r="F75" s="30">
        <v>87597</v>
      </c>
      <c r="G75" s="31">
        <v>16.61</v>
      </c>
      <c r="H75" s="4"/>
      <c r="K75" s="29"/>
    </row>
    <row r="76" spans="1:11" ht="14.5" x14ac:dyDescent="0.35">
      <c r="A76" s="24">
        <v>71</v>
      </c>
      <c r="B76" s="30">
        <v>540070</v>
      </c>
      <c r="C76" s="30">
        <v>8011</v>
      </c>
      <c r="D76" s="30">
        <v>3968</v>
      </c>
      <c r="E76" s="31">
        <v>14.73</v>
      </c>
      <c r="F76" s="30">
        <v>86423</v>
      </c>
      <c r="G76" s="31">
        <v>15.83</v>
      </c>
      <c r="H76" s="4"/>
      <c r="K76" s="29"/>
    </row>
    <row r="77" spans="1:11" ht="14.5" x14ac:dyDescent="0.35">
      <c r="A77" s="24">
        <v>72</v>
      </c>
      <c r="B77" s="30">
        <v>544777</v>
      </c>
      <c r="C77" s="30">
        <v>9064</v>
      </c>
      <c r="D77" s="30">
        <v>4529</v>
      </c>
      <c r="E77" s="31">
        <v>16.5</v>
      </c>
      <c r="F77" s="30">
        <v>85150</v>
      </c>
      <c r="G77" s="31">
        <v>15.06</v>
      </c>
      <c r="H77" s="4"/>
      <c r="K77" s="29"/>
    </row>
    <row r="78" spans="1:11" ht="14.5" x14ac:dyDescent="0.35">
      <c r="A78" s="24">
        <v>73</v>
      </c>
      <c r="B78" s="30">
        <v>547048</v>
      </c>
      <c r="C78" s="30">
        <v>9975</v>
      </c>
      <c r="D78" s="30">
        <v>4982</v>
      </c>
      <c r="E78" s="31">
        <v>18.07</v>
      </c>
      <c r="F78" s="30">
        <v>83745</v>
      </c>
      <c r="G78" s="31">
        <v>14.3</v>
      </c>
      <c r="H78" s="4"/>
      <c r="K78" s="29"/>
    </row>
    <row r="79" spans="1:11" ht="14.5" x14ac:dyDescent="0.35">
      <c r="A79" s="24">
        <v>74</v>
      </c>
      <c r="B79" s="30">
        <v>542501</v>
      </c>
      <c r="C79" s="30">
        <v>11183</v>
      </c>
      <c r="D79" s="30">
        <v>5582</v>
      </c>
      <c r="E79" s="31">
        <v>20.399999999999999</v>
      </c>
      <c r="F79" s="30">
        <v>82232</v>
      </c>
      <c r="G79" s="31">
        <v>13.55</v>
      </c>
      <c r="H79" s="4"/>
      <c r="K79" s="29"/>
    </row>
    <row r="80" spans="1:11" ht="14.5" x14ac:dyDescent="0.35">
      <c r="A80" s="24">
        <v>75</v>
      </c>
      <c r="B80" s="30">
        <v>528651</v>
      </c>
      <c r="C80" s="30">
        <v>12094</v>
      </c>
      <c r="D80" s="30">
        <v>6001</v>
      </c>
      <c r="E80" s="31">
        <v>22.62</v>
      </c>
      <c r="F80" s="30">
        <v>80554</v>
      </c>
      <c r="G80" s="31">
        <v>12.83</v>
      </c>
      <c r="H80" s="4"/>
      <c r="K80" s="29"/>
    </row>
    <row r="81" spans="1:11" ht="14.5" x14ac:dyDescent="0.35">
      <c r="A81" s="24">
        <v>76</v>
      </c>
      <c r="B81" s="30">
        <v>504392</v>
      </c>
      <c r="C81" s="30">
        <v>12836</v>
      </c>
      <c r="D81" s="30">
        <v>6446</v>
      </c>
      <c r="E81" s="31">
        <v>25.13</v>
      </c>
      <c r="F81" s="30">
        <v>78732</v>
      </c>
      <c r="G81" s="31">
        <v>12.11</v>
      </c>
      <c r="H81" s="4"/>
      <c r="K81" s="29"/>
    </row>
    <row r="82" spans="1:11" ht="14.5" x14ac:dyDescent="0.35">
      <c r="A82" s="24">
        <v>77</v>
      </c>
      <c r="B82" s="30">
        <v>469923</v>
      </c>
      <c r="C82" s="30">
        <v>13571</v>
      </c>
      <c r="D82" s="30">
        <v>6830</v>
      </c>
      <c r="E82" s="31">
        <v>28.47</v>
      </c>
      <c r="F82" s="30">
        <v>76754</v>
      </c>
      <c r="G82" s="31">
        <v>11.41</v>
      </c>
      <c r="H82" s="4"/>
      <c r="K82" s="29"/>
    </row>
    <row r="83" spans="1:11" ht="14.5" x14ac:dyDescent="0.35">
      <c r="A83" s="24">
        <v>78</v>
      </c>
      <c r="B83" s="30">
        <v>428520</v>
      </c>
      <c r="C83" s="30">
        <v>13896</v>
      </c>
      <c r="D83" s="30">
        <v>7088</v>
      </c>
      <c r="E83" s="31">
        <v>31.9</v>
      </c>
      <c r="F83" s="30">
        <v>74569</v>
      </c>
      <c r="G83" s="31">
        <v>10.73</v>
      </c>
      <c r="H83" s="4"/>
      <c r="K83" s="29"/>
    </row>
    <row r="84" spans="1:11" ht="14.5" x14ac:dyDescent="0.35">
      <c r="A84" s="24">
        <v>79</v>
      </c>
      <c r="B84" s="30">
        <v>387321</v>
      </c>
      <c r="C84" s="30">
        <v>14201</v>
      </c>
      <c r="D84" s="30">
        <v>7290</v>
      </c>
      <c r="E84" s="31">
        <v>35.99</v>
      </c>
      <c r="F84" s="30">
        <v>72190</v>
      </c>
      <c r="G84" s="31">
        <v>10.07</v>
      </c>
      <c r="H84" s="4"/>
      <c r="K84" s="29"/>
    </row>
    <row r="85" spans="1:11" ht="14.5" x14ac:dyDescent="0.35">
      <c r="A85" s="24">
        <v>80</v>
      </c>
      <c r="B85" s="30">
        <v>349589</v>
      </c>
      <c r="C85" s="30">
        <v>14443</v>
      </c>
      <c r="D85" s="30">
        <v>7383</v>
      </c>
      <c r="E85" s="31">
        <v>40.46</v>
      </c>
      <c r="F85" s="30">
        <v>69592</v>
      </c>
      <c r="G85" s="31">
        <v>9.42</v>
      </c>
      <c r="H85" s="4"/>
      <c r="K85" s="29"/>
    </row>
    <row r="86" spans="1:11" ht="14.5" x14ac:dyDescent="0.35">
      <c r="A86" s="24">
        <v>81</v>
      </c>
      <c r="B86" s="30">
        <v>315560</v>
      </c>
      <c r="C86" s="30">
        <v>14751</v>
      </c>
      <c r="D86" s="30">
        <v>7458</v>
      </c>
      <c r="E86" s="31">
        <v>45.67</v>
      </c>
      <c r="F86" s="30">
        <v>66776</v>
      </c>
      <c r="G86" s="31">
        <v>8.8000000000000007</v>
      </c>
      <c r="H86" s="4"/>
      <c r="K86" s="29"/>
    </row>
    <row r="87" spans="1:11" ht="14.5" x14ac:dyDescent="0.35">
      <c r="A87" s="24">
        <v>82</v>
      </c>
      <c r="B87" s="30">
        <v>286665</v>
      </c>
      <c r="C87" s="30">
        <v>15517</v>
      </c>
      <c r="D87" s="30">
        <v>7861</v>
      </c>
      <c r="E87" s="31">
        <v>52.68</v>
      </c>
      <c r="F87" s="30">
        <v>63727</v>
      </c>
      <c r="G87" s="31">
        <v>8.1999999999999993</v>
      </c>
      <c r="H87" s="4"/>
      <c r="K87" s="29"/>
    </row>
    <row r="88" spans="1:11" ht="14.5" x14ac:dyDescent="0.35">
      <c r="A88" s="24">
        <v>83</v>
      </c>
      <c r="B88" s="30">
        <v>261342</v>
      </c>
      <c r="C88" s="30">
        <v>16073</v>
      </c>
      <c r="D88" s="30">
        <v>8178</v>
      </c>
      <c r="E88" s="31">
        <v>59.64</v>
      </c>
      <c r="F88" s="30">
        <v>60370</v>
      </c>
      <c r="G88" s="31">
        <v>7.63</v>
      </c>
      <c r="H88" s="4"/>
      <c r="K88" s="29"/>
    </row>
    <row r="89" spans="1:11" ht="14.5" x14ac:dyDescent="0.35">
      <c r="A89" s="24">
        <v>84</v>
      </c>
      <c r="B89" s="30">
        <v>235654</v>
      </c>
      <c r="C89" s="30">
        <v>16465</v>
      </c>
      <c r="D89" s="30">
        <v>8337</v>
      </c>
      <c r="E89" s="31">
        <v>67.48</v>
      </c>
      <c r="F89" s="30">
        <v>56770</v>
      </c>
      <c r="G89" s="31">
        <v>7.08</v>
      </c>
      <c r="H89" s="4"/>
      <c r="K89" s="29"/>
    </row>
    <row r="90" spans="1:11" ht="14.5" x14ac:dyDescent="0.35">
      <c r="A90" s="24">
        <v>85</v>
      </c>
      <c r="B90" s="30">
        <v>209859</v>
      </c>
      <c r="C90" s="30">
        <v>16902</v>
      </c>
      <c r="D90" s="30">
        <v>8595</v>
      </c>
      <c r="E90" s="31">
        <v>77.37</v>
      </c>
      <c r="F90" s="30">
        <v>52939</v>
      </c>
      <c r="G90" s="31">
        <v>6.55</v>
      </c>
      <c r="H90" s="4"/>
      <c r="K90" s="29"/>
    </row>
    <row r="91" spans="1:11" ht="14.5" x14ac:dyDescent="0.35">
      <c r="A91" s="24">
        <v>86</v>
      </c>
      <c r="B91" s="30">
        <v>186773</v>
      </c>
      <c r="C91" s="30">
        <v>17012</v>
      </c>
      <c r="D91" s="30">
        <v>8618</v>
      </c>
      <c r="E91" s="31">
        <v>87.07</v>
      </c>
      <c r="F91" s="30">
        <v>48843</v>
      </c>
      <c r="G91" s="31">
        <v>6.06</v>
      </c>
      <c r="H91" s="4"/>
      <c r="K91" s="29"/>
    </row>
    <row r="92" spans="1:11" ht="14.5" x14ac:dyDescent="0.35">
      <c r="A92" s="24">
        <v>87</v>
      </c>
      <c r="B92" s="30">
        <v>166081</v>
      </c>
      <c r="C92" s="30">
        <v>17271</v>
      </c>
      <c r="D92" s="30">
        <v>8651</v>
      </c>
      <c r="E92" s="31">
        <v>98.84</v>
      </c>
      <c r="F92" s="30">
        <v>44590</v>
      </c>
      <c r="G92" s="31">
        <v>5.59</v>
      </c>
      <c r="H92" s="4"/>
      <c r="K92" s="29"/>
    </row>
    <row r="93" spans="1:11" ht="14.5" x14ac:dyDescent="0.35">
      <c r="A93" s="24">
        <v>88</v>
      </c>
      <c r="B93" s="30">
        <v>146571</v>
      </c>
      <c r="C93" s="30">
        <v>17708</v>
      </c>
      <c r="D93" s="30">
        <v>8872</v>
      </c>
      <c r="E93" s="31">
        <v>113.92</v>
      </c>
      <c r="F93" s="30">
        <v>40183</v>
      </c>
      <c r="G93" s="31">
        <v>5.15</v>
      </c>
      <c r="H93" s="4"/>
      <c r="K93" s="29"/>
    </row>
    <row r="94" spans="1:11" ht="14.5" x14ac:dyDescent="0.35">
      <c r="A94" s="24">
        <v>89</v>
      </c>
      <c r="B94" s="30">
        <v>127958</v>
      </c>
      <c r="C94" s="30">
        <v>17319</v>
      </c>
      <c r="D94" s="30">
        <v>8775</v>
      </c>
      <c r="E94" s="31">
        <v>126.66</v>
      </c>
      <c r="F94" s="30">
        <v>35605</v>
      </c>
      <c r="G94" s="31">
        <v>4.75</v>
      </c>
      <c r="H94" s="4"/>
      <c r="K94" s="29"/>
    </row>
    <row r="95" spans="1:11" ht="14.5" x14ac:dyDescent="0.35">
      <c r="A95" s="24">
        <v>90</v>
      </c>
      <c r="B95" s="30">
        <v>110000</v>
      </c>
      <c r="C95" s="30">
        <v>17165</v>
      </c>
      <c r="D95" s="30">
        <v>8718</v>
      </c>
      <c r="E95" s="31">
        <v>144.59</v>
      </c>
      <c r="F95" s="30">
        <v>31095</v>
      </c>
      <c r="G95" s="31">
        <v>4.3600000000000003</v>
      </c>
      <c r="H95" s="4"/>
      <c r="K95" s="29"/>
    </row>
    <row r="96" spans="1:11" ht="14.5" x14ac:dyDescent="0.35">
      <c r="A96" s="24">
        <v>91</v>
      </c>
      <c r="B96" s="30">
        <v>92525</v>
      </c>
      <c r="C96" s="30">
        <v>16353</v>
      </c>
      <c r="D96" s="30">
        <v>8391</v>
      </c>
      <c r="E96" s="31">
        <v>162.05000000000001</v>
      </c>
      <c r="F96" s="30">
        <v>26599</v>
      </c>
      <c r="G96" s="31">
        <v>4.0199999999999996</v>
      </c>
      <c r="H96" s="4"/>
      <c r="K96" s="29"/>
    </row>
    <row r="97" spans="1:11" ht="14.5" x14ac:dyDescent="0.35">
      <c r="A97" s="24">
        <v>92</v>
      </c>
      <c r="B97" s="30">
        <v>75929</v>
      </c>
      <c r="C97" s="30">
        <v>15184</v>
      </c>
      <c r="D97" s="30">
        <v>7769</v>
      </c>
      <c r="E97" s="31">
        <v>181.41</v>
      </c>
      <c r="F97" s="30">
        <v>22289</v>
      </c>
      <c r="G97" s="31">
        <v>3.7</v>
      </c>
      <c r="H97" s="4"/>
      <c r="K97" s="29"/>
    </row>
    <row r="98" spans="1:11" ht="14.5" x14ac:dyDescent="0.35">
      <c r="A98" s="24">
        <v>93</v>
      </c>
      <c r="B98" s="30">
        <v>60712</v>
      </c>
      <c r="C98" s="30">
        <v>13809</v>
      </c>
      <c r="D98" s="30">
        <v>7142</v>
      </c>
      <c r="E98" s="31">
        <v>203.51</v>
      </c>
      <c r="F98" s="30">
        <v>18245</v>
      </c>
      <c r="G98" s="31">
        <v>3.41</v>
      </c>
      <c r="H98" s="4"/>
      <c r="K98" s="29"/>
    </row>
    <row r="99" spans="1:11" ht="14.5" x14ac:dyDescent="0.35">
      <c r="A99" s="24">
        <v>94</v>
      </c>
      <c r="B99" s="30">
        <v>47523</v>
      </c>
      <c r="C99" s="30">
        <v>12058</v>
      </c>
      <c r="D99" s="30">
        <v>6165</v>
      </c>
      <c r="E99" s="31">
        <v>224.59</v>
      </c>
      <c r="F99" s="30">
        <v>14532</v>
      </c>
      <c r="G99" s="31">
        <v>3.15</v>
      </c>
      <c r="H99" s="4"/>
      <c r="K99" s="29"/>
    </row>
    <row r="100" spans="1:11" ht="14.5" x14ac:dyDescent="0.35">
      <c r="A100" s="24">
        <v>95</v>
      </c>
      <c r="B100" s="30">
        <v>36124</v>
      </c>
      <c r="C100" s="30">
        <v>10096</v>
      </c>
      <c r="D100" s="30">
        <v>5280</v>
      </c>
      <c r="E100" s="31">
        <v>241.91</v>
      </c>
      <c r="F100" s="30">
        <v>11268</v>
      </c>
      <c r="G100" s="31">
        <v>2.92</v>
      </c>
      <c r="H100" s="4"/>
      <c r="K100" s="29"/>
    </row>
    <row r="101" spans="1:11" ht="14.5" x14ac:dyDescent="0.35">
      <c r="A101" s="24">
        <v>96</v>
      </c>
      <c r="B101" s="30">
        <v>26542</v>
      </c>
      <c r="C101" s="30">
        <v>8284</v>
      </c>
      <c r="D101" s="30">
        <v>4380</v>
      </c>
      <c r="E101" s="31">
        <v>264.89999999999998</v>
      </c>
      <c r="F101" s="30">
        <v>8542</v>
      </c>
      <c r="G101" s="31">
        <v>2.69</v>
      </c>
      <c r="H101" s="4"/>
      <c r="K101" s="29"/>
    </row>
    <row r="102" spans="1:11" ht="14.5" x14ac:dyDescent="0.35">
      <c r="A102" s="24">
        <v>97</v>
      </c>
      <c r="B102" s="30">
        <v>18984</v>
      </c>
      <c r="C102" s="30">
        <v>6551</v>
      </c>
      <c r="D102" s="30">
        <v>3446</v>
      </c>
      <c r="E102" s="31">
        <v>289.38</v>
      </c>
      <c r="F102" s="30">
        <v>6279</v>
      </c>
      <c r="G102" s="31">
        <v>2.48</v>
      </c>
      <c r="H102" s="4"/>
      <c r="K102" s="29"/>
    </row>
    <row r="103" spans="1:11" ht="14.5" x14ac:dyDescent="0.35">
      <c r="A103" s="24">
        <v>98</v>
      </c>
      <c r="B103" s="30">
        <v>13295</v>
      </c>
      <c r="C103" s="30">
        <v>4981</v>
      </c>
      <c r="D103" s="30">
        <v>2598</v>
      </c>
      <c r="E103" s="31">
        <v>315.33999999999997</v>
      </c>
      <c r="F103" s="30">
        <v>4462</v>
      </c>
      <c r="G103" s="31">
        <v>2.2799999999999998</v>
      </c>
      <c r="H103" s="4"/>
      <c r="K103" s="29"/>
    </row>
    <row r="104" spans="1:11" ht="14.5" x14ac:dyDescent="0.35">
      <c r="A104" s="24">
        <v>99</v>
      </c>
      <c r="B104" s="30">
        <v>8755</v>
      </c>
      <c r="C104" s="30">
        <v>3523</v>
      </c>
      <c r="D104" s="30">
        <v>1938</v>
      </c>
      <c r="E104" s="31">
        <v>342.76</v>
      </c>
      <c r="F104" s="30">
        <v>3055</v>
      </c>
      <c r="G104" s="31">
        <v>2.1</v>
      </c>
      <c r="H104" s="4"/>
      <c r="K104" s="29"/>
    </row>
    <row r="105" spans="1:11" ht="14.5" x14ac:dyDescent="0.35">
      <c r="A105" s="24">
        <v>100</v>
      </c>
      <c r="B105" s="30">
        <v>5389</v>
      </c>
      <c r="C105" s="30">
        <v>2529</v>
      </c>
      <c r="D105" s="30">
        <v>1383</v>
      </c>
      <c r="E105" s="31">
        <v>371.59</v>
      </c>
      <c r="F105" s="30">
        <v>2008</v>
      </c>
      <c r="G105" s="31">
        <v>1.93</v>
      </c>
      <c r="H105" s="4"/>
      <c r="K105" s="29"/>
    </row>
    <row r="106" spans="1:11" ht="14.5" x14ac:dyDescent="0.35">
      <c r="A106" s="24">
        <v>101</v>
      </c>
      <c r="B106" s="30">
        <v>3192</v>
      </c>
      <c r="C106" s="30">
        <v>1557</v>
      </c>
      <c r="D106" s="30">
        <v>831</v>
      </c>
      <c r="E106" s="31">
        <v>401.76</v>
      </c>
      <c r="F106" s="30">
        <v>1262</v>
      </c>
      <c r="G106" s="31">
        <v>1.78</v>
      </c>
      <c r="H106" s="4"/>
      <c r="K106" s="29"/>
    </row>
    <row r="107" spans="1:11" ht="14.5" x14ac:dyDescent="0.35">
      <c r="A107" s="24">
        <v>102</v>
      </c>
      <c r="B107" s="30">
        <v>1835</v>
      </c>
      <c r="C107" s="30">
        <v>934</v>
      </c>
      <c r="D107" s="30">
        <v>500</v>
      </c>
      <c r="E107" s="31">
        <v>433.2</v>
      </c>
      <c r="F107" s="30">
        <v>755</v>
      </c>
      <c r="G107" s="31">
        <v>1.64</v>
      </c>
      <c r="H107" s="4"/>
      <c r="K107" s="29"/>
    </row>
    <row r="108" spans="1:11" ht="14.5" x14ac:dyDescent="0.35">
      <c r="A108" s="24">
        <v>103</v>
      </c>
      <c r="B108" s="30">
        <v>964</v>
      </c>
      <c r="C108" s="30">
        <v>572</v>
      </c>
      <c r="D108" s="30">
        <v>329</v>
      </c>
      <c r="E108" s="31">
        <v>465.8</v>
      </c>
      <c r="F108" s="30">
        <v>428</v>
      </c>
      <c r="G108" s="31">
        <v>1.51</v>
      </c>
      <c r="H108" s="4"/>
      <c r="K108" s="29"/>
    </row>
    <row r="109" spans="1:11" ht="14.5" x14ac:dyDescent="0.35">
      <c r="A109" s="24">
        <v>104</v>
      </c>
      <c r="B109" s="30">
        <v>504</v>
      </c>
      <c r="C109" s="30">
        <v>289</v>
      </c>
      <c r="D109" s="30">
        <v>161</v>
      </c>
      <c r="E109" s="31">
        <v>499.44</v>
      </c>
      <c r="F109" s="30">
        <v>229</v>
      </c>
      <c r="G109" s="31">
        <v>1.4</v>
      </c>
      <c r="H109" s="4"/>
      <c r="K109" s="29"/>
    </row>
    <row r="110" spans="1:11" ht="14.5" x14ac:dyDescent="0.35">
      <c r="A110" s="24">
        <v>105</v>
      </c>
      <c r="B110" s="30">
        <v>260</v>
      </c>
      <c r="C110" s="30">
        <v>163</v>
      </c>
      <c r="D110" s="30">
        <v>95</v>
      </c>
      <c r="E110" s="31">
        <v>533.96</v>
      </c>
      <c r="F110" s="30">
        <v>115</v>
      </c>
      <c r="G110" s="31">
        <v>1.28</v>
      </c>
      <c r="H110" s="4"/>
      <c r="K110" s="29"/>
    </row>
    <row r="111" spans="1:11" ht="14.5" x14ac:dyDescent="0.35">
      <c r="A111" s="24">
        <v>106</v>
      </c>
      <c r="B111" s="30">
        <v>131</v>
      </c>
      <c r="C111" s="30">
        <v>88</v>
      </c>
      <c r="D111" s="30">
        <v>50</v>
      </c>
      <c r="E111" s="31">
        <v>569.19000000000005</v>
      </c>
      <c r="F111" s="30">
        <v>54</v>
      </c>
      <c r="G111" s="31">
        <v>1.17</v>
      </c>
      <c r="H111" s="4"/>
      <c r="K111" s="29"/>
    </row>
    <row r="112" spans="1:11" ht="14.5" x14ac:dyDescent="0.35">
      <c r="A112" s="24">
        <v>107</v>
      </c>
      <c r="B112" s="30">
        <v>68</v>
      </c>
      <c r="C112" s="30">
        <v>42</v>
      </c>
      <c r="D112" s="30">
        <v>22</v>
      </c>
      <c r="E112" s="31">
        <v>604.92999999999995</v>
      </c>
      <c r="F112" s="30">
        <v>23</v>
      </c>
      <c r="G112" s="31">
        <v>1.07</v>
      </c>
      <c r="H112" s="4"/>
      <c r="K112" s="29"/>
    </row>
    <row r="113" spans="1:11" ht="14.5" x14ac:dyDescent="0.35">
      <c r="A113" s="24">
        <v>108</v>
      </c>
      <c r="B113" s="30">
        <v>42</v>
      </c>
      <c r="C113" s="30">
        <v>21</v>
      </c>
      <c r="D113" s="30">
        <v>7</v>
      </c>
      <c r="E113" s="31">
        <v>640.91999999999996</v>
      </c>
      <c r="F113" s="30">
        <v>9</v>
      </c>
      <c r="G113" s="31">
        <v>0.94</v>
      </c>
      <c r="H113" s="4"/>
      <c r="K113" s="29"/>
    </row>
    <row r="114" spans="1:11" ht="14.5" x14ac:dyDescent="0.35">
      <c r="A114" s="24">
        <v>109</v>
      </c>
      <c r="B114" s="30">
        <v>19</v>
      </c>
      <c r="C114" s="30">
        <v>12</v>
      </c>
      <c r="D114" s="30">
        <v>6</v>
      </c>
      <c r="E114" s="31">
        <v>676.89</v>
      </c>
      <c r="F114" s="30">
        <v>3</v>
      </c>
      <c r="G114" s="31">
        <v>0.83</v>
      </c>
      <c r="H114" s="4"/>
      <c r="K114" s="29"/>
    </row>
    <row r="115" spans="1:11" ht="14.5" x14ac:dyDescent="0.35">
      <c r="A115" s="24">
        <v>110</v>
      </c>
      <c r="B115" s="30">
        <v>8</v>
      </c>
      <c r="C115" s="30">
        <v>4</v>
      </c>
      <c r="D115" s="30">
        <v>3</v>
      </c>
      <c r="E115" s="31">
        <v>712.52</v>
      </c>
      <c r="F115" s="30">
        <v>1</v>
      </c>
      <c r="G115" s="31">
        <v>0.5</v>
      </c>
      <c r="H115" s="4"/>
      <c r="K115" s="29"/>
    </row>
    <row r="116" spans="1:11" ht="13" x14ac:dyDescent="0.3">
      <c r="A116" s="24">
        <v>111</v>
      </c>
      <c r="B116" s="4"/>
      <c r="C116" s="4"/>
      <c r="D116" s="4"/>
      <c r="F116" s="6"/>
      <c r="G116" s="2"/>
      <c r="H116" s="4"/>
    </row>
    <row r="117" spans="1:11" ht="13" x14ac:dyDescent="0.3">
      <c r="A117" s="24">
        <v>112</v>
      </c>
      <c r="B117" s="4"/>
      <c r="C117" s="4"/>
      <c r="D117" s="4"/>
      <c r="F117" s="6"/>
      <c r="H117" s="4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Dtal</vt:lpstr>
      <vt:lpstr>SCB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41000794</dc:creator>
  <cp:lastModifiedBy>Anders Carlsson</cp:lastModifiedBy>
  <cp:lastPrinted>2005-10-19T13:23:18Z</cp:lastPrinted>
  <dcterms:created xsi:type="dcterms:W3CDTF">2004-08-12T14:24:38Z</dcterms:created>
  <dcterms:modified xsi:type="dcterms:W3CDTF">2024-10-31T13:37:08Z</dcterms:modified>
</cp:coreProperties>
</file>