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5/"/>
    </mc:Choice>
  </mc:AlternateContent>
  <xr:revisionPtr revIDLastSave="0" documentId="13_ncr:1_{84FC8A27-6A91-4045-9C6E-96AE4F4D0647}" xr6:coauthVersionLast="36" xr6:coauthVersionMax="36" xr10:uidLastSave="{00000000-0000-0000-0000-000000000000}"/>
  <bookViews>
    <workbookView xWindow="0" yWindow="0" windowWidth="23040" windowHeight="863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G58" i="1" l="1"/>
  <c r="I57" i="1"/>
  <c r="H57" i="1"/>
  <c r="D57" i="1"/>
  <c r="G54" i="1"/>
  <c r="G60" i="1" s="1"/>
  <c r="I12" i="1"/>
  <c r="D32" i="1"/>
  <c r="F32" i="1" s="1"/>
  <c r="J37" i="1"/>
  <c r="L36" i="1"/>
  <c r="K36" i="1"/>
  <c r="J33" i="1"/>
  <c r="J39" i="1"/>
  <c r="I8" i="1"/>
  <c r="D28" i="1"/>
  <c r="F28" i="1"/>
  <c r="K28" i="1" s="1"/>
  <c r="L28" i="1" s="1"/>
  <c r="H53" i="1"/>
  <c r="G37" i="1"/>
  <c r="E37" i="1"/>
  <c r="H36" i="1"/>
  <c r="H35" i="1"/>
  <c r="H37" i="1"/>
  <c r="G33" i="1"/>
  <c r="G39" i="1" s="1"/>
  <c r="E33" i="1"/>
  <c r="E39" i="1"/>
  <c r="H32" i="1"/>
  <c r="H31" i="1"/>
  <c r="H30" i="1"/>
  <c r="H28" i="1"/>
  <c r="H33" i="1"/>
  <c r="H39" i="1" s="1"/>
  <c r="H29" i="1"/>
  <c r="H27" i="1"/>
  <c r="J17" i="1"/>
  <c r="J13" i="1"/>
  <c r="J19" i="1"/>
  <c r="G17" i="1"/>
  <c r="E17" i="1"/>
  <c r="E13" i="1"/>
  <c r="E19" i="1"/>
  <c r="H16" i="1"/>
  <c r="F16" i="1"/>
  <c r="K16" i="1"/>
  <c r="L16" i="1"/>
  <c r="H15" i="1"/>
  <c r="H17" i="1"/>
  <c r="G13" i="1"/>
  <c r="G19" i="1" s="1"/>
  <c r="H12" i="1"/>
  <c r="F12" i="1"/>
  <c r="H11" i="1"/>
  <c r="H10" i="1"/>
  <c r="H9" i="1"/>
  <c r="H8" i="1"/>
  <c r="H7" i="1"/>
  <c r="F15" i="1"/>
  <c r="F17" i="1"/>
  <c r="K15" i="1"/>
  <c r="K17" i="1"/>
  <c r="L15" i="1"/>
  <c r="L17" i="1"/>
  <c r="F11" i="1"/>
  <c r="F9" i="1"/>
  <c r="K9" i="1"/>
  <c r="L9" i="1"/>
  <c r="F8" i="1"/>
  <c r="K8" i="1"/>
  <c r="L8" i="1"/>
  <c r="F10" i="1"/>
  <c r="K10" i="1"/>
  <c r="L10" i="1"/>
  <c r="I16" i="1"/>
  <c r="D36" i="1"/>
  <c r="F36" i="1"/>
  <c r="I36" i="1"/>
  <c r="K12" i="1"/>
  <c r="L12" i="1"/>
  <c r="I9" i="1"/>
  <c r="D29" i="1"/>
  <c r="F29" i="1" s="1"/>
  <c r="K11" i="1"/>
  <c r="L11" i="1"/>
  <c r="I11" i="1"/>
  <c r="D31" i="1"/>
  <c r="F31" i="1" s="1"/>
  <c r="D13" i="1"/>
  <c r="D19" i="1"/>
  <c r="F7" i="1"/>
  <c r="K7" i="1"/>
  <c r="D17" i="1"/>
  <c r="I10" i="1"/>
  <c r="D30" i="1"/>
  <c r="F13" i="1"/>
  <c r="F19" i="1"/>
  <c r="L7" i="1"/>
  <c r="K13" i="1"/>
  <c r="K19" i="1"/>
  <c r="I7" i="1"/>
  <c r="D27" i="1"/>
  <c r="F27" i="1"/>
  <c r="K27" i="1"/>
  <c r="L27" i="1"/>
  <c r="I15" i="1"/>
  <c r="I17" i="1"/>
  <c r="D35" i="1"/>
  <c r="F35" i="1"/>
  <c r="I27" i="1"/>
  <c r="D48" i="1"/>
  <c r="K35" i="1"/>
  <c r="F37" i="1"/>
  <c r="I35" i="1"/>
  <c r="I37" i="1"/>
  <c r="D37" i="1"/>
  <c r="F30" i="1"/>
  <c r="E48" i="1"/>
  <c r="H48" i="1"/>
  <c r="L35" i="1"/>
  <c r="K37" i="1"/>
  <c r="K30" i="1"/>
  <c r="I30" i="1"/>
  <c r="F48" i="1"/>
  <c r="I48" i="1"/>
  <c r="L37" i="1"/>
  <c r="D56" i="1"/>
  <c r="L30" i="1"/>
  <c r="E56" i="1"/>
  <c r="D58" i="1"/>
  <c r="D51" i="1"/>
  <c r="H56" i="1"/>
  <c r="H58" i="1"/>
  <c r="E58" i="1"/>
  <c r="F56" i="1"/>
  <c r="E51" i="1"/>
  <c r="I56" i="1"/>
  <c r="I58" i="1"/>
  <c r="F58" i="1"/>
  <c r="H51" i="1"/>
  <c r="F51" i="1"/>
  <c r="I51" i="1"/>
  <c r="I28" i="1" l="1"/>
  <c r="D49" i="1" s="1"/>
  <c r="K29" i="1"/>
  <c r="L29" i="1" s="1"/>
  <c r="I29" i="1"/>
  <c r="I32" i="1"/>
  <c r="K32" i="1"/>
  <c r="L32" i="1" s="1"/>
  <c r="D53" i="1" s="1"/>
  <c r="F53" i="1" s="1"/>
  <c r="I53" i="1" s="1"/>
  <c r="I13" i="1"/>
  <c r="I19" i="1" s="1"/>
  <c r="H13" i="1"/>
  <c r="H19" i="1" s="1"/>
  <c r="L13" i="1"/>
  <c r="L19" i="1" s="1"/>
  <c r="D33" i="1"/>
  <c r="D39" i="1" s="1"/>
  <c r="F33" i="1"/>
  <c r="F39" i="1" s="1"/>
  <c r="K31" i="1"/>
  <c r="I31" i="1"/>
  <c r="E49" i="1" l="1"/>
  <c r="H49" i="1" s="1"/>
  <c r="F49" i="1"/>
  <c r="I49" i="1" s="1"/>
  <c r="D50" i="1"/>
  <c r="I33" i="1"/>
  <c r="I39" i="1" s="1"/>
  <c r="K33" i="1"/>
  <c r="K39" i="1" s="1"/>
  <c r="L31" i="1"/>
  <c r="D52" i="1" s="1"/>
  <c r="E52" i="1" l="1"/>
  <c r="F52" i="1"/>
  <c r="E50" i="1"/>
  <c r="H50" i="1" s="1"/>
  <c r="L33" i="1"/>
  <c r="L39" i="1" s="1"/>
  <c r="F50" i="1" l="1"/>
  <c r="I50" i="1" s="1"/>
  <c r="D54" i="1"/>
  <c r="D60" i="1" s="1"/>
  <c r="H52" i="1" l="1"/>
  <c r="H54" i="1" s="1"/>
  <c r="H60" i="1" s="1"/>
  <c r="E54" i="1"/>
  <c r="E60" i="1" s="1"/>
  <c r="F54" i="1" l="1"/>
  <c r="F60" i="1" s="1"/>
  <c r="I52" i="1"/>
  <c r="I54" i="1" s="1"/>
  <c r="I60" i="1" s="1"/>
</calcChain>
</file>

<file path=xl/sharedStrings.xml><?xml version="1.0" encoding="utf-8"?>
<sst xmlns="http://schemas.openxmlformats.org/spreadsheetml/2006/main" count="117" uniqueCount="41">
  <si>
    <t>Sammanfattande tabell över anslagsuppföljningen inom Pensionsmyndighetens ansvarsområde 2024</t>
  </si>
  <si>
    <t>Belopp anges i 1000-tals kronor</t>
  </si>
  <si>
    <t>Ingående överföringsbelopp från 2023</t>
  </si>
  <si>
    <t>Anslag år 2024</t>
  </si>
  <si>
    <t>Tilldelade medel 2024</t>
  </si>
  <si>
    <t>Prognos för 2024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</si>
  <si>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</si>
  <si>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</si>
  <si>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</si>
  <si>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</si>
  <si>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</si>
  <si>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</si>
  <si>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</si>
  <si>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</si>
  <si>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</si>
  <si>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</si>
  <si>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</si>
  <si>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</si>
  <si>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</si>
  <si>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</si>
  <si>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</si>
  <si>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</si>
  <si>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</si>
  <si>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</si>
  <si>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</si>
  <si>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</si>
  <si>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</si>
  <si>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</si>
  <si>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</si>
  <si>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</si>
  <si>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</si>
  <si>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2025</t>
  </si>
  <si>
    <t>Ingående överföringsbelopp från 2024</t>
  </si>
  <si>
    <t>Anslag år 2025</t>
  </si>
  <si>
    <t>Tilldelade medel 2025</t>
  </si>
  <si>
    <t>Prognos för 2025</t>
  </si>
  <si>
    <t>Sammanfattande tabell över anslagsuppföljningen inom Pensionsmyndighetens ansvarsområde 2026</t>
  </si>
  <si>
    <t>Ingående överföringsbelopp från 2025</t>
  </si>
  <si>
    <t>Förslag till anslag år 2026</t>
  </si>
  <si>
    <t>Tilldelade medel 2026</t>
  </si>
  <si>
    <t>Prognos för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</si>
</sst>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B5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164" fontId="1" fillId="2" borderId="0" applyNumberFormat="0" applyFont="0" applyBorder="0" applyAlignment="0" applyProtection="0"/>
  </cellStyleXfs>
  <cellXfs count="19">
    <xf numFmtId="0" fontId="0" fillId="0" borderId="0" xfId="0"/>
    <xf numFmtId="0" fontId="4" fillId="0" borderId="0" xfId="0" applyFont="1"/>
    <xf numFmtId="3" fontId="5" fillId="0" borderId="1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8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49" fontId="10" fillId="0" borderId="2" xfId="0" applyNumberFormat="1" applyFont="1" applyBorder="1" applyAlignment="1">
      <alignment horizontal="left" vertical="top" wrapText="1"/>
    </xf>
    <xf numFmtId="3" fontId="10" fillId="0" borderId="2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Slutvärde" xfId="1" xr:uid="{160645E7-E47D-4EC2-81A6-FCF4857ED2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7" zoomScale="130" zoomScaleNormal="130" workbookViewId="0">
      <selection activeCell="H12" sqref="H12"/>
    </sheetView>
  </sheetViews>
  <sheetFormatPr defaultColWidth="8.54296875" defaultRowHeight="12.5"/>
  <cols>
    <col min="1" max="1" width="6.453125" style="1" customWidth="1"/>
    <col min="2" max="2" width="5.54296875" style="1" customWidth="1"/>
    <col min="3" max="3" width="23.54296875" style="1" customWidth="1"/>
    <col min="4" max="8" width="11.54296875" style="1" customWidth="1"/>
    <col min="9" max="9" width="11.453125" style="1" customWidth="1"/>
    <col min="10" max="10" width="10.54296875" style="1" customWidth="1"/>
    <col min="11" max="11" width="12.453125" style="1" customWidth="1"/>
    <col min="12" max="12" width="9.453125" style="1" customWidth="1"/>
    <col min="13" max="16384" width="8.54296875" style="1"/>
  </cols>
  <sheetData>
    <row r="1" spans="1:12" customFormat="1" ht="14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2" customFormat="1">
      <c r="A2" s="4"/>
      <c r="B2" s="4"/>
      <c r="C2" s="4"/>
      <c r="D2" s="4"/>
      <c r="E2" s="4"/>
      <c r="F2" s="4"/>
      <c r="G2" s="4"/>
      <c r="H2" s="4"/>
      <c r="I2" s="4"/>
    </row>
    <row r="3" spans="1:12" customFormat="1" ht="13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customFormat="1" ht="13" thickBot="1">
      <c r="A4" s="4"/>
      <c r="B4" s="4"/>
      <c r="C4" s="4"/>
      <c r="D4" s="4"/>
      <c r="E4" s="4"/>
      <c r="F4" s="4"/>
      <c r="G4" s="4"/>
      <c r="H4" s="4"/>
      <c r="I4" s="4"/>
    </row>
    <row r="5" spans="1:12" customFormat="1" ht="27.5" thickBot="1">
      <c r="A5" s="17"/>
      <c r="B5" s="17"/>
      <c r="C5" s="17"/>
      <c r="D5" s="5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 customFormat="1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2" customFormat="1">
      <c r="A7" s="6" t="s">
        <v>12</v>
      </c>
      <c r="B7" s="6" t="s">
        <v>12</v>
      </c>
      <c r="C7" s="6" t="s">
        <v>13</v>
      </c>
      <c r="D7" s="3">
        <v>-807606</v>
      </c>
      <c r="E7" s="3">
        <v>34059900</v>
      </c>
      <c r="F7" s="7">
        <f t="shared" ref="F7:F12" si="0">D7+E7</f>
        <v>33252294</v>
      </c>
      <c r="G7" s="3">
        <v>33254882</v>
      </c>
      <c r="H7" s="7">
        <f t="shared" ref="H7:H12" si="1">E7-G7</f>
        <v>805018</v>
      </c>
      <c r="I7" s="7">
        <f t="shared" ref="I7:I12" si="2">F7-G7</f>
        <v>-2588</v>
      </c>
      <c r="J7" s="3">
        <v>1511445</v>
      </c>
      <c r="K7" s="7">
        <f t="shared" ref="K7:K12" si="3">F7+J7</f>
        <v>34763739</v>
      </c>
      <c r="L7" s="7">
        <f t="shared" ref="L7:L12" si="4">(K7-G7)*((K7-G7)&lt;0)</f>
        <v>0</v>
      </c>
    </row>
    <row r="8" spans="1:12" customFormat="1">
      <c r="A8" s="6" t="s">
        <v>14</v>
      </c>
      <c r="B8" s="6" t="s">
        <v>14</v>
      </c>
      <c r="C8" s="6" t="s">
        <v>15</v>
      </c>
      <c r="D8" s="3">
        <v>-346710</v>
      </c>
      <c r="E8" s="3">
        <v>8175200</v>
      </c>
      <c r="F8" s="7">
        <f t="shared" si="0"/>
        <v>7828490</v>
      </c>
      <c r="G8" s="3">
        <v>8131288.8402011897</v>
      </c>
      <c r="H8" s="7">
        <f t="shared" si="1"/>
        <v>43911.159798810259</v>
      </c>
      <c r="I8" s="7">
        <f t="shared" si="2"/>
        <v>-302798.84020118974</v>
      </c>
      <c r="J8" s="3">
        <v>408760</v>
      </c>
      <c r="K8" s="3">
        <f t="shared" si="3"/>
        <v>8237250</v>
      </c>
      <c r="L8" s="3">
        <f t="shared" si="4"/>
        <v>0</v>
      </c>
    </row>
    <row r="9" spans="1:12" customFormat="1">
      <c r="A9" s="6" t="s">
        <v>16</v>
      </c>
      <c r="B9" s="6" t="s">
        <v>16</v>
      </c>
      <c r="C9" s="6" t="s">
        <v>17</v>
      </c>
      <c r="D9" s="3">
        <v>-179855</v>
      </c>
      <c r="E9" s="3">
        <v>13809000</v>
      </c>
      <c r="F9" s="7">
        <f t="shared" si="0"/>
        <v>13629145</v>
      </c>
      <c r="G9" s="3">
        <v>14108833</v>
      </c>
      <c r="H9" s="7">
        <f t="shared" si="1"/>
        <v>-299833</v>
      </c>
      <c r="I9" s="7">
        <f t="shared" si="2"/>
        <v>-479688</v>
      </c>
      <c r="J9" s="3">
        <v>690450</v>
      </c>
      <c r="K9" s="7">
        <f t="shared" si="3"/>
        <v>14319595</v>
      </c>
      <c r="L9" s="7">
        <f t="shared" si="4"/>
        <v>0</v>
      </c>
    </row>
    <row r="10" spans="1:12" customFormat="1">
      <c r="A10" s="6" t="s">
        <v>18</v>
      </c>
      <c r="B10" s="6" t="s">
        <v>18</v>
      </c>
      <c r="C10" s="6" t="s">
        <v>19</v>
      </c>
      <c r="D10" s="3">
        <v>-8493.9243018620182</v>
      </c>
      <c r="E10" s="3">
        <v>1408200</v>
      </c>
      <c r="F10" s="7">
        <f t="shared" si="0"/>
        <v>1399706.075698138</v>
      </c>
      <c r="G10" s="3">
        <v>1374801</v>
      </c>
      <c r="H10" s="7">
        <f t="shared" si="1"/>
        <v>33399</v>
      </c>
      <c r="I10" s="7">
        <f t="shared" si="2"/>
        <v>24905.075698137982</v>
      </c>
      <c r="J10" s="3">
        <v>64910</v>
      </c>
      <c r="K10" s="7">
        <f t="shared" si="3"/>
        <v>1464616.075698138</v>
      </c>
      <c r="L10" s="7">
        <f t="shared" si="4"/>
        <v>0</v>
      </c>
    </row>
    <row r="11" spans="1:12" customFormat="1">
      <c r="A11" s="6" t="s">
        <v>20</v>
      </c>
      <c r="B11" s="6" t="s">
        <v>20</v>
      </c>
      <c r="C11" s="6" t="s">
        <v>21</v>
      </c>
      <c r="D11" s="3">
        <v>-182267</v>
      </c>
      <c r="E11" s="3">
        <v>6079000</v>
      </c>
      <c r="F11" s="7">
        <f t="shared" si="0"/>
        <v>5896733</v>
      </c>
      <c r="G11" s="3">
        <v>5959648.5729999999</v>
      </c>
      <c r="H11" s="7">
        <f t="shared" si="1"/>
        <v>119351.42700000014</v>
      </c>
      <c r="I11" s="7">
        <f t="shared" si="2"/>
        <v>-62915.572999999858</v>
      </c>
      <c r="J11" s="3">
        <v>303950</v>
      </c>
      <c r="K11" s="3">
        <f t="shared" si="3"/>
        <v>6200683</v>
      </c>
      <c r="L11" s="7">
        <f t="shared" si="4"/>
        <v>0</v>
      </c>
    </row>
    <row r="12" spans="1:12" customFormat="1">
      <c r="A12" s="6" t="s">
        <v>22</v>
      </c>
      <c r="B12" s="6" t="s">
        <v>23</v>
      </c>
      <c r="C12" s="6" t="s">
        <v>24</v>
      </c>
      <c r="D12" s="3">
        <v>7198</v>
      </c>
      <c r="E12" s="3">
        <v>721783</v>
      </c>
      <c r="F12" s="3">
        <f t="shared" si="0"/>
        <v>728981</v>
      </c>
      <c r="G12" s="3">
        <v>735237</v>
      </c>
      <c r="H12" s="3">
        <f t="shared" si="1"/>
        <v>-13454</v>
      </c>
      <c r="I12" s="3">
        <f t="shared" si="2"/>
        <v>-6256</v>
      </c>
      <c r="J12" s="3">
        <v>21605</v>
      </c>
      <c r="K12" s="3">
        <f t="shared" si="3"/>
        <v>750586</v>
      </c>
      <c r="L12" s="7">
        <f t="shared" si="4"/>
        <v>0</v>
      </c>
    </row>
    <row r="13" spans="1:12" customFormat="1">
      <c r="A13" s="8"/>
      <c r="B13" s="8"/>
      <c r="C13" s="8" t="s">
        <v>25</v>
      </c>
      <c r="D13" s="9">
        <f t="shared" ref="D13:I13" si="5">SUM(D7:D12)</f>
        <v>-1517733.924301862</v>
      </c>
      <c r="E13" s="9">
        <f t="shared" si="5"/>
        <v>64253083</v>
      </c>
      <c r="F13" s="9">
        <f t="shared" si="5"/>
        <v>62735349.075698137</v>
      </c>
      <c r="G13" s="9">
        <f t="shared" si="5"/>
        <v>63564690.413201191</v>
      </c>
      <c r="H13" s="9">
        <f t="shared" si="5"/>
        <v>688392.5867988104</v>
      </c>
      <c r="I13" s="9">
        <f t="shared" si="5"/>
        <v>-829341.33750305162</v>
      </c>
      <c r="J13" s="9">
        <f t="shared" ref="J13:K13" si="6">SUM(J7:J12)</f>
        <v>3001120</v>
      </c>
      <c r="K13" s="9">
        <f t="shared" si="6"/>
        <v>65736469.075698137</v>
      </c>
      <c r="L13" s="9">
        <f>SUM(L7:L12)</f>
        <v>0</v>
      </c>
    </row>
    <row r="14" spans="1:12" customFormat="1" ht="12.75" customHeight="1">
      <c r="A14" s="18" t="s">
        <v>26</v>
      </c>
      <c r="B14" s="18"/>
      <c r="C14" s="18"/>
      <c r="D14" s="18"/>
      <c r="E14" s="18"/>
      <c r="F14" s="18"/>
      <c r="G14" s="18"/>
      <c r="H14" s="18"/>
      <c r="I14" s="18"/>
    </row>
    <row r="15" spans="1:12" customFormat="1">
      <c r="A15" s="6" t="s">
        <v>20</v>
      </c>
      <c r="B15" s="6" t="s">
        <v>20</v>
      </c>
      <c r="C15" s="6" t="s">
        <v>27</v>
      </c>
      <c r="D15" s="3">
        <v>-10451</v>
      </c>
      <c r="E15" s="3">
        <v>1097900</v>
      </c>
      <c r="F15" s="3">
        <f>D15+E15</f>
        <v>1087449</v>
      </c>
      <c r="G15" s="3">
        <v>1109344</v>
      </c>
      <c r="H15" s="7">
        <f>E15-G15</f>
        <v>-11444</v>
      </c>
      <c r="I15" s="7">
        <f>F15-G15</f>
        <v>-21895</v>
      </c>
      <c r="J15" s="3">
        <v>54895</v>
      </c>
      <c r="K15" s="7">
        <f>F15+J15</f>
        <v>1142344</v>
      </c>
      <c r="L15" s="7">
        <f>(K15-G15)*((K15-G15)&lt;0)</f>
        <v>0</v>
      </c>
    </row>
    <row r="16" spans="1:12" customFormat="1">
      <c r="A16" s="6" t="s">
        <v>28</v>
      </c>
      <c r="B16" s="6" t="s">
        <v>28</v>
      </c>
      <c r="C16" s="6" t="s">
        <v>29</v>
      </c>
      <c r="D16" s="3">
        <v>0</v>
      </c>
      <c r="E16" s="3">
        <v>8971900</v>
      </c>
      <c r="F16" s="3">
        <f>D16+E16</f>
        <v>8971900</v>
      </c>
      <c r="G16" s="3">
        <v>8971900</v>
      </c>
      <c r="H16" s="3">
        <f>E16-G16</f>
        <v>0</v>
      </c>
      <c r="I16" s="3">
        <f>F16-G16</f>
        <v>0</v>
      </c>
      <c r="J16" s="3">
        <v>0</v>
      </c>
      <c r="K16" s="7">
        <f>F16+J16</f>
        <v>8971900</v>
      </c>
      <c r="L16" s="7">
        <f>(K16-G16)*((K16-G16)&lt;0)</f>
        <v>0</v>
      </c>
    </row>
    <row r="17" spans="1:12" customFormat="1">
      <c r="A17" s="8"/>
      <c r="B17" s="8"/>
      <c r="C17" s="8" t="s">
        <v>25</v>
      </c>
      <c r="D17" s="9">
        <f t="shared" ref="D17:I17" si="7">SUM(D15:D16)</f>
        <v>-10451</v>
      </c>
      <c r="E17" s="9">
        <f t="shared" si="7"/>
        <v>10069800</v>
      </c>
      <c r="F17" s="9">
        <f t="shared" si="7"/>
        <v>10059349</v>
      </c>
      <c r="G17" s="9">
        <f t="shared" si="7"/>
        <v>10081244</v>
      </c>
      <c r="H17" s="9">
        <f t="shared" si="7"/>
        <v>-11444</v>
      </c>
      <c r="I17" s="9">
        <f t="shared" si="7"/>
        <v>-21895</v>
      </c>
      <c r="J17" s="9">
        <f t="shared" ref="J17:K17" si="8">SUM(J15:J16)</f>
        <v>54895</v>
      </c>
      <c r="K17" s="9">
        <f t="shared" si="8"/>
        <v>10114244</v>
      </c>
      <c r="L17" s="9">
        <f>SUM(L15:L16)</f>
        <v>0</v>
      </c>
    </row>
    <row r="18" spans="1:12" customFormat="1">
      <c r="A18" s="12"/>
      <c r="B18" s="12"/>
      <c r="C18" s="12"/>
      <c r="D18" s="12"/>
      <c r="E18" s="12"/>
      <c r="F18" s="12"/>
      <c r="G18" s="12"/>
      <c r="H18" s="12"/>
      <c r="I18" s="12"/>
    </row>
    <row r="19" spans="1:12" customFormat="1" ht="13" thickBot="1">
      <c r="A19" s="10"/>
      <c r="B19" s="10"/>
      <c r="C19" s="10" t="s">
        <v>30</v>
      </c>
      <c r="D19" s="11">
        <f t="shared" ref="D19:K19" si="9">D13+D17</f>
        <v>-1528184.924301862</v>
      </c>
      <c r="E19" s="11">
        <f t="shared" si="9"/>
        <v>74322883</v>
      </c>
      <c r="F19" s="11">
        <f t="shared" si="9"/>
        <v>72794698.075698137</v>
      </c>
      <c r="G19" s="11">
        <f t="shared" si="9"/>
        <v>73645934.413201183</v>
      </c>
      <c r="H19" s="11">
        <f t="shared" si="9"/>
        <v>676948.5867988104</v>
      </c>
      <c r="I19" s="11">
        <f t="shared" si="9"/>
        <v>-851236.33750305162</v>
      </c>
      <c r="J19" s="11">
        <f t="shared" si="9"/>
        <v>3056015</v>
      </c>
      <c r="K19" s="11">
        <f t="shared" si="9"/>
        <v>75850713.075698137</v>
      </c>
      <c r="L19" s="11">
        <f>L13+L17</f>
        <v>0</v>
      </c>
    </row>
    <row r="21" spans="1:12" ht="14">
      <c r="A21" s="13" t="s">
        <v>31</v>
      </c>
      <c r="B21" s="14"/>
      <c r="C21" s="14"/>
      <c r="D21" s="14"/>
      <c r="E21" s="14"/>
      <c r="F21" s="14"/>
      <c r="G21" s="14"/>
      <c r="H21" s="14"/>
      <c r="I21" s="14"/>
    </row>
    <row r="22" spans="1:12">
      <c r="A22" s="4"/>
      <c r="B22" s="4"/>
      <c r="C22" s="4"/>
      <c r="D22" s="4"/>
      <c r="E22" s="4"/>
      <c r="F22" s="4"/>
      <c r="G22" s="4"/>
      <c r="H22" s="4"/>
      <c r="I22" s="4"/>
    </row>
    <row r="23" spans="1:12" ht="13">
      <c r="A23" s="15" t="s">
        <v>1</v>
      </c>
      <c r="B23" s="16"/>
      <c r="C23" s="16"/>
      <c r="D23" s="16"/>
      <c r="E23" s="16"/>
      <c r="F23" s="16"/>
      <c r="G23" s="16"/>
      <c r="H23" s="16"/>
      <c r="I23" s="16"/>
    </row>
    <row r="24" spans="1:12" ht="13" thickBot="1">
      <c r="A24" s="4"/>
      <c r="B24" s="4"/>
      <c r="C24" s="4"/>
      <c r="D24" s="4"/>
      <c r="E24" s="4"/>
      <c r="F24" s="4"/>
      <c r="G24" s="4"/>
      <c r="H24" s="4"/>
      <c r="I24" s="4"/>
    </row>
    <row r="25" spans="1:12" ht="27.5" thickBot="1">
      <c r="A25" s="17"/>
      <c r="B25" s="17"/>
      <c r="C25" s="17"/>
      <c r="D25" s="5" t="s">
        <v>32</v>
      </c>
      <c r="E25" s="2" t="s">
        <v>33</v>
      </c>
      <c r="F25" s="2" t="s">
        <v>34</v>
      </c>
      <c r="G25" s="2" t="s">
        <v>35</v>
      </c>
      <c r="H25" s="2" t="s">
        <v>6</v>
      </c>
      <c r="I25" s="2" t="s">
        <v>7</v>
      </c>
      <c r="J25" s="2" t="s">
        <v>8</v>
      </c>
      <c r="K25" s="2" t="s">
        <v>9</v>
      </c>
      <c r="L25" s="2" t="s">
        <v>10</v>
      </c>
    </row>
    <row r="26" spans="1:12">
      <c r="A26" s="18" t="s">
        <v>11</v>
      </c>
      <c r="B26" s="18"/>
      <c r="C26" s="18"/>
      <c r="D26" s="18"/>
      <c r="E26" s="18"/>
      <c r="F26" s="18"/>
      <c r="G26" s="18"/>
      <c r="H26" s="18"/>
      <c r="I26" s="18"/>
      <c r="J26"/>
      <c r="K26"/>
      <c r="L26"/>
    </row>
    <row r="27" spans="1:12">
      <c r="A27" s="6" t="s">
        <v>12</v>
      </c>
      <c r="B27" s="6" t="s">
        <v>12</v>
      </c>
      <c r="C27" s="6" t="s">
        <v>13</v>
      </c>
      <c r="D27" s="3">
        <f t="shared" ref="D27:D32" si="10">MIN(I7,0)</f>
        <v>-2588</v>
      </c>
      <c r="E27" s="3">
        <v>32273200</v>
      </c>
      <c r="F27" s="7">
        <f t="shared" ref="F27:F32" si="11">D27+E27</f>
        <v>32270612</v>
      </c>
      <c r="G27" s="3">
        <v>32276200</v>
      </c>
      <c r="H27" s="7">
        <f t="shared" ref="H27:H32" si="12">E27-G27</f>
        <v>-3000</v>
      </c>
      <c r="I27" s="7">
        <f t="shared" ref="I27:I32" si="13">F27-G27</f>
        <v>-5588</v>
      </c>
      <c r="J27" s="3">
        <v>1613660</v>
      </c>
      <c r="K27" s="7">
        <f t="shared" ref="K27:K32" si="14">F27+J27</f>
        <v>33884272</v>
      </c>
      <c r="L27" s="7">
        <f t="shared" ref="L27:L32" si="15">(K27-G27)*((K27-G27)&lt;0)</f>
        <v>0</v>
      </c>
    </row>
    <row r="28" spans="1:12">
      <c r="A28" s="6" t="s">
        <v>14</v>
      </c>
      <c r="B28" s="6" t="s">
        <v>14</v>
      </c>
      <c r="C28" s="6" t="s">
        <v>15</v>
      </c>
      <c r="D28" s="3">
        <f t="shared" si="10"/>
        <v>-302798.84020118974</v>
      </c>
      <c r="E28" s="3">
        <v>7753500</v>
      </c>
      <c r="F28" s="7">
        <f t="shared" si="11"/>
        <v>7450701.1597988103</v>
      </c>
      <c r="G28" s="3">
        <v>7887700</v>
      </c>
      <c r="H28" s="7">
        <f t="shared" si="12"/>
        <v>-134200</v>
      </c>
      <c r="I28" s="7">
        <f t="shared" si="13"/>
        <v>-436998.84020118974</v>
      </c>
      <c r="J28" s="3">
        <v>387675</v>
      </c>
      <c r="K28" s="3">
        <f t="shared" si="14"/>
        <v>7838376.1597988103</v>
      </c>
      <c r="L28" s="3">
        <f t="shared" si="15"/>
        <v>-49323.840201189741</v>
      </c>
    </row>
    <row r="29" spans="1:12">
      <c r="A29" s="6" t="s">
        <v>16</v>
      </c>
      <c r="B29" s="6" t="s">
        <v>16</v>
      </c>
      <c r="C29" s="6" t="s">
        <v>17</v>
      </c>
      <c r="D29" s="3">
        <f t="shared" si="10"/>
        <v>-479688</v>
      </c>
      <c r="E29" s="3">
        <v>14409300</v>
      </c>
      <c r="F29" s="7">
        <f t="shared" si="11"/>
        <v>13929612</v>
      </c>
      <c r="G29" s="3">
        <v>14178600</v>
      </c>
      <c r="H29" s="7">
        <f t="shared" si="12"/>
        <v>230700</v>
      </c>
      <c r="I29" s="7">
        <f t="shared" si="13"/>
        <v>-248988</v>
      </c>
      <c r="J29" s="3">
        <v>720465</v>
      </c>
      <c r="K29" s="7">
        <f t="shared" si="14"/>
        <v>14650077</v>
      </c>
      <c r="L29" s="7">
        <f t="shared" si="15"/>
        <v>0</v>
      </c>
    </row>
    <row r="30" spans="1:12">
      <c r="A30" s="6" t="s">
        <v>18</v>
      </c>
      <c r="B30" s="6" t="s">
        <v>18</v>
      </c>
      <c r="C30" s="6" t="s">
        <v>19</v>
      </c>
      <c r="D30" s="3">
        <f t="shared" si="10"/>
        <v>0</v>
      </c>
      <c r="E30" s="3">
        <v>1530000</v>
      </c>
      <c r="F30" s="7">
        <f t="shared" si="11"/>
        <v>1530000</v>
      </c>
      <c r="G30" s="3">
        <v>1527600</v>
      </c>
      <c r="H30" s="7">
        <f t="shared" si="12"/>
        <v>2400</v>
      </c>
      <c r="I30" s="7">
        <f t="shared" si="13"/>
        <v>2400</v>
      </c>
      <c r="J30" s="3">
        <v>76500</v>
      </c>
      <c r="K30" s="7">
        <f t="shared" si="14"/>
        <v>1606500</v>
      </c>
      <c r="L30" s="7">
        <f t="shared" si="15"/>
        <v>0</v>
      </c>
    </row>
    <row r="31" spans="1:12">
      <c r="A31" s="6" t="s">
        <v>20</v>
      </c>
      <c r="B31" s="6" t="s">
        <v>20</v>
      </c>
      <c r="C31" s="6" t="s">
        <v>21</v>
      </c>
      <c r="D31" s="3">
        <f t="shared" si="10"/>
        <v>-62915.572999999858</v>
      </c>
      <c r="E31" s="3">
        <v>6093000</v>
      </c>
      <c r="F31" s="7">
        <f t="shared" si="11"/>
        <v>6030084.4270000001</v>
      </c>
      <c r="G31" s="3">
        <v>5993000</v>
      </c>
      <c r="H31" s="7">
        <f t="shared" si="12"/>
        <v>100000</v>
      </c>
      <c r="I31" s="7">
        <f t="shared" si="13"/>
        <v>37084.427000000142</v>
      </c>
      <c r="J31" s="3">
        <v>304650</v>
      </c>
      <c r="K31" s="3">
        <f t="shared" si="14"/>
        <v>6334734.4270000001</v>
      </c>
      <c r="L31" s="7">
        <f t="shared" si="15"/>
        <v>0</v>
      </c>
    </row>
    <row r="32" spans="1:12">
      <c r="A32" s="6" t="s">
        <v>22</v>
      </c>
      <c r="B32" s="6" t="s">
        <v>23</v>
      </c>
      <c r="C32" s="6" t="s">
        <v>24</v>
      </c>
      <c r="D32" s="3">
        <f t="shared" si="10"/>
        <v>-6256</v>
      </c>
      <c r="E32" s="3">
        <v>831360</v>
      </c>
      <c r="F32" s="3">
        <f t="shared" si="11"/>
        <v>825104</v>
      </c>
      <c r="G32" s="3">
        <v>831360</v>
      </c>
      <c r="H32" s="3">
        <f t="shared" si="12"/>
        <v>0</v>
      </c>
      <c r="I32" s="3">
        <f t="shared" si="13"/>
        <v>-6256</v>
      </c>
      <c r="J32" s="3">
        <v>24940</v>
      </c>
      <c r="K32" s="3">
        <f t="shared" si="14"/>
        <v>850044</v>
      </c>
      <c r="L32" s="7">
        <f t="shared" si="15"/>
        <v>0</v>
      </c>
    </row>
    <row r="33" spans="1:12">
      <c r="A33" s="8"/>
      <c r="B33" s="8"/>
      <c r="C33" s="8" t="s">
        <v>25</v>
      </c>
      <c r="D33" s="9">
        <f t="shared" ref="D33:I33" si="16">SUM(D27:D32)</f>
        <v>-854246.4132011896</v>
      </c>
      <c r="E33" s="9">
        <f t="shared" si="16"/>
        <v>62890360</v>
      </c>
      <c r="F33" s="9">
        <f t="shared" si="16"/>
        <v>62036113.586798809</v>
      </c>
      <c r="G33" s="9">
        <f t="shared" si="16"/>
        <v>62694460</v>
      </c>
      <c r="H33" s="9">
        <f t="shared" si="16"/>
        <v>195900</v>
      </c>
      <c r="I33" s="9">
        <f t="shared" si="16"/>
        <v>-658346.4132011896</v>
      </c>
      <c r="J33" s="9">
        <f t="shared" ref="J33:K33" si="17">SUM(J27:J32)</f>
        <v>3127890</v>
      </c>
      <c r="K33" s="9">
        <f t="shared" si="17"/>
        <v>65164003.586798809</v>
      </c>
      <c r="L33" s="9">
        <f>SUM(L27:L32)</f>
        <v>-49323.840201189741</v>
      </c>
    </row>
    <row r="34" spans="1:12">
      <c r="A34" s="18" t="s">
        <v>26</v>
      </c>
      <c r="B34" s="18"/>
      <c r="C34" s="18"/>
      <c r="D34" s="18"/>
      <c r="E34" s="18"/>
      <c r="F34" s="18"/>
      <c r="G34" s="18"/>
      <c r="H34" s="18"/>
      <c r="I34" s="18"/>
      <c r="J34"/>
      <c r="K34"/>
      <c r="L34"/>
    </row>
    <row r="35" spans="1:12">
      <c r="A35" s="6" t="s">
        <v>20</v>
      </c>
      <c r="B35" s="6" t="s">
        <v>20</v>
      </c>
      <c r="C35" s="6" t="s">
        <v>27</v>
      </c>
      <c r="D35" s="3">
        <f>MIN(I15,0)</f>
        <v>-21895</v>
      </c>
      <c r="E35" s="3">
        <v>1123300</v>
      </c>
      <c r="F35" s="3">
        <f>D35+E35</f>
        <v>1101405</v>
      </c>
      <c r="G35" s="3">
        <v>1128200</v>
      </c>
      <c r="H35" s="7">
        <f>E35-G35</f>
        <v>-4900</v>
      </c>
      <c r="I35" s="7">
        <f>F35-G35</f>
        <v>-26795</v>
      </c>
      <c r="J35" s="3">
        <v>56165</v>
      </c>
      <c r="K35" s="7">
        <f>F35+J35</f>
        <v>1157570</v>
      </c>
      <c r="L35" s="7">
        <f>(K35-G35)*((K35-G35)&lt;0)</f>
        <v>0</v>
      </c>
    </row>
    <row r="36" spans="1:12">
      <c r="A36" s="6" t="s">
        <v>28</v>
      </c>
      <c r="B36" s="6" t="s">
        <v>28</v>
      </c>
      <c r="C36" s="6" t="s">
        <v>29</v>
      </c>
      <c r="D36" s="3">
        <f>MIN(I16,0)</f>
        <v>0</v>
      </c>
      <c r="E36" s="3">
        <v>7747900</v>
      </c>
      <c r="F36" s="3">
        <f>D36+E36</f>
        <v>7747900</v>
      </c>
      <c r="G36" s="3">
        <v>7747900</v>
      </c>
      <c r="H36" s="3">
        <f>E36-G36</f>
        <v>0</v>
      </c>
      <c r="I36" s="3">
        <f>F36-G36</f>
        <v>0</v>
      </c>
      <c r="J36" s="3">
        <v>0</v>
      </c>
      <c r="K36" s="7">
        <f>F36+J36</f>
        <v>7747900</v>
      </c>
      <c r="L36" s="7">
        <f>(K36-G36)*((K36-G36)&lt;0)</f>
        <v>0</v>
      </c>
    </row>
    <row r="37" spans="1:12">
      <c r="A37" s="8"/>
      <c r="B37" s="8"/>
      <c r="C37" s="8" t="s">
        <v>25</v>
      </c>
      <c r="D37" s="9">
        <f t="shared" ref="D37:I37" si="18">SUM(D35:D36)</f>
        <v>-21895</v>
      </c>
      <c r="E37" s="9">
        <f t="shared" si="18"/>
        <v>8871200</v>
      </c>
      <c r="F37" s="9">
        <f t="shared" si="18"/>
        <v>8849305</v>
      </c>
      <c r="G37" s="9">
        <f t="shared" si="18"/>
        <v>8876100</v>
      </c>
      <c r="H37" s="9">
        <f t="shared" si="18"/>
        <v>-4900</v>
      </c>
      <c r="I37" s="9">
        <f t="shared" si="18"/>
        <v>-26795</v>
      </c>
      <c r="J37" s="9">
        <f t="shared" ref="J37:K37" si="19">SUM(J35:J36)</f>
        <v>56165</v>
      </c>
      <c r="K37" s="9">
        <f t="shared" si="19"/>
        <v>8905470</v>
      </c>
      <c r="L37" s="9">
        <f>SUM(L35:L36)</f>
        <v>0</v>
      </c>
    </row>
    <row r="38" spans="1:12">
      <c r="A38" s="12"/>
      <c r="B38" s="12"/>
      <c r="C38" s="12"/>
      <c r="D38" s="12"/>
      <c r="E38" s="12"/>
      <c r="F38" s="12"/>
      <c r="G38" s="12"/>
      <c r="H38" s="12"/>
      <c r="I38" s="12"/>
      <c r="J38"/>
      <c r="K38"/>
      <c r="L38"/>
    </row>
    <row r="39" spans="1:12" ht="13" thickBot="1">
      <c r="A39" s="10"/>
      <c r="B39" s="10"/>
      <c r="C39" s="10" t="s">
        <v>30</v>
      </c>
      <c r="D39" s="11">
        <f t="shared" ref="D39:K39" si="20">D33+D37</f>
        <v>-876141.4132011896</v>
      </c>
      <c r="E39" s="11">
        <f t="shared" si="20"/>
        <v>71761560</v>
      </c>
      <c r="F39" s="11">
        <f t="shared" si="20"/>
        <v>70885418.586798817</v>
      </c>
      <c r="G39" s="11">
        <f t="shared" si="20"/>
        <v>71570560</v>
      </c>
      <c r="H39" s="11">
        <f t="shared" si="20"/>
        <v>191000</v>
      </c>
      <c r="I39" s="11">
        <f t="shared" si="20"/>
        <v>-685141.4132011896</v>
      </c>
      <c r="J39" s="11">
        <f t="shared" si="20"/>
        <v>3184055</v>
      </c>
      <c r="K39" s="11">
        <f t="shared" si="20"/>
        <v>74069473.586798817</v>
      </c>
      <c r="L39" s="11">
        <f>L33+L37</f>
        <v>-49323.840201189741</v>
      </c>
    </row>
    <row r="42" spans="1:12" ht="14">
      <c r="A42" s="13" t="s">
        <v>36</v>
      </c>
      <c r="B42" s="14"/>
      <c r="C42" s="14"/>
      <c r="D42" s="14"/>
      <c r="E42" s="14"/>
      <c r="F42" s="14"/>
      <c r="G42" s="14"/>
      <c r="H42" s="14"/>
      <c r="I42" s="14"/>
    </row>
    <row r="43" spans="1:12">
      <c r="A43" s="4"/>
      <c r="B43" s="4"/>
      <c r="C43" s="4"/>
      <c r="D43" s="4"/>
      <c r="E43" s="4"/>
      <c r="F43" s="4"/>
      <c r="G43" s="4"/>
      <c r="H43" s="4"/>
      <c r="I43" s="4"/>
    </row>
    <row r="44" spans="1:12" ht="13">
      <c r="A44" s="15" t="s">
        <v>1</v>
      </c>
      <c r="B44" s="16"/>
      <c r="C44" s="16"/>
      <c r="D44" s="16"/>
      <c r="E44" s="16"/>
      <c r="F44" s="16"/>
      <c r="G44" s="16"/>
      <c r="H44" s="16"/>
      <c r="I44" s="16"/>
    </row>
    <row r="45" spans="1:12" ht="13" thickBot="1">
      <c r="A45" s="4"/>
      <c r="B45" s="4"/>
      <c r="C45" s="4"/>
      <c r="D45" s="4"/>
      <c r="E45" s="4"/>
      <c r="F45" s="4"/>
      <c r="G45" s="4"/>
      <c r="H45" s="4"/>
      <c r="I45" s="4"/>
    </row>
    <row r="46" spans="1:12" ht="27.5" thickBot="1">
      <c r="A46" s="17"/>
      <c r="B46" s="17"/>
      <c r="C46" s="17"/>
      <c r="D46" s="5" t="s">
        <v>37</v>
      </c>
      <c r="E46" s="2" t="s">
        <v>38</v>
      </c>
      <c r="F46" s="2" t="s">
        <v>39</v>
      </c>
      <c r="G46" s="2" t="s">
        <v>40</v>
      </c>
      <c r="H46" s="2" t="s">
        <v>6</v>
      </c>
      <c r="I46" s="2" t="s">
        <v>7</v>
      </c>
    </row>
    <row r="47" spans="1:12">
      <c r="A47" s="18" t="s">
        <v>11</v>
      </c>
      <c r="B47" s="18"/>
      <c r="C47" s="18"/>
      <c r="D47" s="18"/>
      <c r="E47" s="18"/>
      <c r="F47" s="18"/>
      <c r="G47" s="18"/>
      <c r="H47" s="18"/>
      <c r="I47" s="18"/>
    </row>
    <row r="48" spans="1:12">
      <c r="A48" s="6" t="s">
        <v>12</v>
      </c>
      <c r="B48" s="6" t="s">
        <v>12</v>
      </c>
      <c r="C48" s="6" t="s">
        <v>13</v>
      </c>
      <c r="D48" s="3">
        <f t="shared" ref="D48:D53" si="21">MIN(I27,0)*(L27=0)</f>
        <v>-5588</v>
      </c>
      <c r="E48" s="3">
        <f>G48-D48</f>
        <v>28578088</v>
      </c>
      <c r="F48" s="7">
        <f t="shared" ref="F48:F53" si="22">D48+E48</f>
        <v>28572500</v>
      </c>
      <c r="G48" s="3">
        <v>28572500</v>
      </c>
      <c r="H48" s="7">
        <f t="shared" ref="H48:H53" si="23">E48-G48</f>
        <v>5588</v>
      </c>
      <c r="I48" s="7">
        <f t="shared" ref="I48:I53" si="24">F48-G48</f>
        <v>0</v>
      </c>
    </row>
    <row r="49" spans="1:9">
      <c r="A49" s="6" t="s">
        <v>14</v>
      </c>
      <c r="B49" s="6" t="s">
        <v>14</v>
      </c>
      <c r="C49" s="6" t="s">
        <v>15</v>
      </c>
      <c r="D49" s="3">
        <f t="shared" si="21"/>
        <v>0</v>
      </c>
      <c r="E49" s="3">
        <f t="shared" ref="E49:E51" si="25">G49-D49</f>
        <v>7407200</v>
      </c>
      <c r="F49" s="7">
        <f t="shared" si="22"/>
        <v>7407200</v>
      </c>
      <c r="G49" s="3">
        <v>7407200</v>
      </c>
      <c r="H49" s="7">
        <f t="shared" si="23"/>
        <v>0</v>
      </c>
      <c r="I49" s="7">
        <f t="shared" si="24"/>
        <v>0</v>
      </c>
    </row>
    <row r="50" spans="1:9">
      <c r="A50" s="6" t="s">
        <v>16</v>
      </c>
      <c r="B50" s="6" t="s">
        <v>16</v>
      </c>
      <c r="C50" s="6" t="s">
        <v>17</v>
      </c>
      <c r="D50" s="3">
        <f t="shared" si="21"/>
        <v>-248988</v>
      </c>
      <c r="E50" s="3">
        <f t="shared" si="25"/>
        <v>14591588</v>
      </c>
      <c r="F50" s="7">
        <f t="shared" si="22"/>
        <v>14342600</v>
      </c>
      <c r="G50" s="3">
        <v>14342600</v>
      </c>
      <c r="H50" s="7">
        <f t="shared" si="23"/>
        <v>248988</v>
      </c>
      <c r="I50" s="7">
        <f t="shared" si="24"/>
        <v>0</v>
      </c>
    </row>
    <row r="51" spans="1:9">
      <c r="A51" s="6" t="s">
        <v>18</v>
      </c>
      <c r="B51" s="6" t="s">
        <v>18</v>
      </c>
      <c r="C51" s="6" t="s">
        <v>19</v>
      </c>
      <c r="D51" s="3">
        <f t="shared" si="21"/>
        <v>0</v>
      </c>
      <c r="E51" s="3">
        <f t="shared" si="25"/>
        <v>1575000</v>
      </c>
      <c r="F51" s="7">
        <f t="shared" si="22"/>
        <v>1575000</v>
      </c>
      <c r="G51" s="3">
        <v>1575000</v>
      </c>
      <c r="H51" s="7">
        <f t="shared" si="23"/>
        <v>0</v>
      </c>
      <c r="I51" s="7">
        <f t="shared" si="24"/>
        <v>0</v>
      </c>
    </row>
    <row r="52" spans="1:9">
      <c r="A52" s="6" t="s">
        <v>20</v>
      </c>
      <c r="B52" s="6" t="s">
        <v>20</v>
      </c>
      <c r="C52" s="6" t="s">
        <v>21</v>
      </c>
      <c r="D52" s="3">
        <f>MIN(I31,0)*(L31=0)</f>
        <v>0</v>
      </c>
      <c r="E52" s="3">
        <f>G52-D52</f>
        <v>5796000</v>
      </c>
      <c r="F52" s="7">
        <f>D52+E52</f>
        <v>5796000</v>
      </c>
      <c r="G52" s="3">
        <v>5796000</v>
      </c>
      <c r="H52" s="7">
        <f t="shared" si="23"/>
        <v>0</v>
      </c>
      <c r="I52" s="7">
        <f t="shared" si="24"/>
        <v>0</v>
      </c>
    </row>
    <row r="53" spans="1:9">
      <c r="A53" s="6" t="s">
        <v>22</v>
      </c>
      <c r="B53" s="6" t="s">
        <v>23</v>
      </c>
      <c r="C53" s="6" t="s">
        <v>24</v>
      </c>
      <c r="D53" s="3">
        <f t="shared" si="21"/>
        <v>-6256</v>
      </c>
      <c r="E53" s="3">
        <v>827457</v>
      </c>
      <c r="F53" s="3">
        <f t="shared" si="22"/>
        <v>821201</v>
      </c>
      <c r="G53" s="3">
        <v>827457</v>
      </c>
      <c r="H53" s="3">
        <f t="shared" si="23"/>
        <v>0</v>
      </c>
      <c r="I53" s="3">
        <f t="shared" si="24"/>
        <v>-6256</v>
      </c>
    </row>
    <row r="54" spans="1:9">
      <c r="A54" s="8"/>
      <c r="B54" s="8"/>
      <c r="C54" s="8" t="s">
        <v>25</v>
      </c>
      <c r="D54" s="9">
        <f t="shared" ref="D54:I54" si="26">SUM(D48:D53)</f>
        <v>-260832</v>
      </c>
      <c r="E54" s="9">
        <f t="shared" si="26"/>
        <v>58775333</v>
      </c>
      <c r="F54" s="9">
        <f t="shared" si="26"/>
        <v>58514501</v>
      </c>
      <c r="G54" s="9">
        <f t="shared" si="26"/>
        <v>58520757</v>
      </c>
      <c r="H54" s="9">
        <f t="shared" si="26"/>
        <v>254576</v>
      </c>
      <c r="I54" s="9">
        <f t="shared" si="26"/>
        <v>-6256</v>
      </c>
    </row>
    <row r="55" spans="1:9">
      <c r="A55" s="18" t="s">
        <v>26</v>
      </c>
      <c r="B55" s="18"/>
      <c r="C55" s="18"/>
      <c r="D55" s="18"/>
      <c r="E55" s="18"/>
      <c r="F55" s="18"/>
      <c r="G55" s="18"/>
      <c r="H55" s="18"/>
      <c r="I55" s="18"/>
    </row>
    <row r="56" spans="1:9">
      <c r="A56" s="6" t="s">
        <v>20</v>
      </c>
      <c r="B56" s="6" t="s">
        <v>20</v>
      </c>
      <c r="C56" s="6" t="s">
        <v>27</v>
      </c>
      <c r="D56" s="3">
        <f>MIN(I35,0)*(L35=0)</f>
        <v>-26795</v>
      </c>
      <c r="E56" s="3">
        <f t="shared" ref="E56" si="27">G56-D56</f>
        <v>1166395</v>
      </c>
      <c r="F56" s="7">
        <f>D56+E56</f>
        <v>1139600</v>
      </c>
      <c r="G56" s="3">
        <v>1139600</v>
      </c>
      <c r="H56" s="7">
        <f>E56-G56</f>
        <v>26795</v>
      </c>
      <c r="I56" s="7">
        <f>F56-G56</f>
        <v>0</v>
      </c>
    </row>
    <row r="57" spans="1:9">
      <c r="A57" s="6" t="s">
        <v>28</v>
      </c>
      <c r="B57" s="6" t="s">
        <v>28</v>
      </c>
      <c r="C57" s="6" t="s">
        <v>29</v>
      </c>
      <c r="D57" s="3">
        <f>MIN(I36,0)*(L36=0)</f>
        <v>0</v>
      </c>
      <c r="E57" s="3">
        <v>7646100</v>
      </c>
      <c r="F57" s="3">
        <v>7646100</v>
      </c>
      <c r="G57" s="3">
        <v>7646100</v>
      </c>
      <c r="H57" s="7">
        <f>E57-G57</f>
        <v>0</v>
      </c>
      <c r="I57" s="7">
        <f>F57-G57</f>
        <v>0</v>
      </c>
    </row>
    <row r="58" spans="1:9">
      <c r="A58" s="8"/>
      <c r="B58" s="8"/>
      <c r="C58" s="8" t="s">
        <v>25</v>
      </c>
      <c r="D58" s="9">
        <f t="shared" ref="D58:I58" si="28">SUM(D56:D57)</f>
        <v>-26795</v>
      </c>
      <c r="E58" s="9">
        <f t="shared" si="28"/>
        <v>8812495</v>
      </c>
      <c r="F58" s="9">
        <f t="shared" si="28"/>
        <v>8785700</v>
      </c>
      <c r="G58" s="9">
        <f t="shared" si="28"/>
        <v>8785700</v>
      </c>
      <c r="H58" s="9">
        <f t="shared" si="28"/>
        <v>26795</v>
      </c>
      <c r="I58" s="9">
        <f t="shared" si="28"/>
        <v>0</v>
      </c>
    </row>
    <row r="59" spans="1:9">
      <c r="A59" s="12"/>
      <c r="B59" s="12"/>
      <c r="C59" s="12"/>
      <c r="D59" s="12"/>
      <c r="E59" s="12"/>
      <c r="F59" s="12"/>
      <c r="G59" s="12"/>
      <c r="H59" s="12"/>
      <c r="I59" s="12"/>
    </row>
    <row r="60" spans="1:9" ht="13" thickBot="1">
      <c r="A60" s="10"/>
      <c r="B60" s="10"/>
      <c r="C60" s="10" t="s">
        <v>30</v>
      </c>
      <c r="D60" s="11">
        <f t="shared" ref="D60:I60" si="29">D54+D58</f>
        <v>-287627</v>
      </c>
      <c r="E60" s="11">
        <f t="shared" si="29"/>
        <v>67587828</v>
      </c>
      <c r="F60" s="11">
        <f t="shared" si="29"/>
        <v>67300201</v>
      </c>
      <c r="G60" s="11">
        <f t="shared" si="29"/>
        <v>67306457</v>
      </c>
      <c r="H60" s="11">
        <f t="shared" si="29"/>
        <v>281371</v>
      </c>
      <c r="I60" s="11">
        <f t="shared" si="29"/>
        <v>-6256</v>
      </c>
    </row>
  </sheetData>
  <mergeCells count="18">
    <mergeCell ref="A18:I18"/>
    <mergeCell ref="A1:I1"/>
    <mergeCell ref="A3:I3"/>
    <mergeCell ref="A5:C5"/>
    <mergeCell ref="A6:I6"/>
    <mergeCell ref="A14:I14"/>
    <mergeCell ref="A38:I38"/>
    <mergeCell ref="A21:I21"/>
    <mergeCell ref="A23:I23"/>
    <mergeCell ref="A25:C25"/>
    <mergeCell ref="A26:I26"/>
    <mergeCell ref="A34:I34"/>
    <mergeCell ref="A59:I59"/>
    <mergeCell ref="A42:I42"/>
    <mergeCell ref="A44:I44"/>
    <mergeCell ref="A46:C46"/>
    <mergeCell ref="A47:I47"/>
    <mergeCell ref="A55:I55"/>
  </mergeCells>
  <phoneticPr fontId="2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&amp;K000000februari 2025, VER 2024-485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4JXXJJFS64ZS-957833390-4153</_dlc_DocId>
    <_dlc_DocIdUrl xmlns="465edb57-3a11-4ff8-9c43-7dc2da403828">
      <Url>https://sp.pensionsmyndigheten.se/ovr/ANSLAG/_layouts/15/DocIdRedir.aspx?ID=4JXXJJFS64ZS-957833390-4153</Url>
      <Description>4JXXJJFS64ZS-957833390-4153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22304C-A22E-47F5-8E4B-B2D6848623CC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65edb57-3a11-4ff8-9c43-7dc2da403828"/>
  </ds:schemaRefs>
</ds:datastoreItem>
</file>

<file path=customXml/itemProps2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487282-78F8-4A94-9199-DB4B91A15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2025-01-31T14:03:43Z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20b0bc37-27fa-45bd-a372-569fd995bba6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